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M:\ABAS-Listed\Twenty-four con &amp; supply\Twenty-four con &amp; supply_Q2'June24\"/>
    </mc:Choice>
  </mc:AlternateContent>
  <xr:revisionPtr revIDLastSave="0" documentId="13_ncr:1_{EC76D86E-A626-48AB-AEC8-EF5D584FE764}" xr6:coauthVersionLast="47" xr6:coauthVersionMax="47" xr10:uidLastSave="{00000000-0000-0000-0000-000000000000}"/>
  <bookViews>
    <workbookView xWindow="-108" yWindow="-108" windowWidth="23256" windowHeight="13896" activeTab="2" xr2:uid="{8C8A28B2-AB00-4C01-940A-88523069C8AF}"/>
  </bookViews>
  <sheets>
    <sheet name="Thai 2-4 " sheetId="1" r:id="rId1"/>
    <sheet name="Thai5 (3m)" sheetId="2" r:id="rId2"/>
    <sheet name="Thai6 (6m)" sheetId="3" r:id="rId3"/>
    <sheet name="Thai7" sheetId="4" r:id="rId4"/>
    <sheet name="Thai8" sheetId="5" r:id="rId5"/>
    <sheet name="Thai9-10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7" i="6" l="1"/>
  <c r="G87" i="6"/>
  <c r="G84" i="1" l="1"/>
  <c r="I84" i="1"/>
  <c r="K84" i="1"/>
  <c r="M84" i="1"/>
  <c r="K34" i="1" l="1"/>
  <c r="I84" i="6"/>
  <c r="I72" i="6"/>
  <c r="I59" i="6"/>
  <c r="I24" i="6"/>
  <c r="I39" i="6" s="1"/>
  <c r="I43" i="6" s="1"/>
  <c r="M24" i="4"/>
  <c r="I24" i="4"/>
  <c r="G24" i="4"/>
  <c r="E24" i="4"/>
  <c r="O20" i="4"/>
  <c r="Q20" i="4" s="1"/>
  <c r="H29" i="2"/>
  <c r="H18" i="2"/>
  <c r="H13" i="2"/>
  <c r="H29" i="3"/>
  <c r="H18" i="3"/>
  <c r="H13" i="3"/>
  <c r="H20" i="3" l="1"/>
  <c r="I86" i="6"/>
  <c r="I89" i="6" s="1"/>
  <c r="H20" i="2"/>
  <c r="A3" i="6"/>
  <c r="A55" i="6" s="1"/>
  <c r="A107" i="6"/>
  <c r="M84" i="6"/>
  <c r="K84" i="6"/>
  <c r="G84" i="6"/>
  <c r="M72" i="6"/>
  <c r="K72" i="6"/>
  <c r="G72" i="6"/>
  <c r="M59" i="6"/>
  <c r="K59" i="6"/>
  <c r="G59" i="6"/>
  <c r="M24" i="6"/>
  <c r="M39" i="6" s="1"/>
  <c r="M43" i="6" s="1"/>
  <c r="M16" i="5"/>
  <c r="M18" i="5" s="1"/>
  <c r="M22" i="5" s="1"/>
  <c r="K16" i="5"/>
  <c r="I16" i="5"/>
  <c r="I18" i="5" s="1"/>
  <c r="I22" i="5" s="1"/>
  <c r="G16" i="5"/>
  <c r="E16" i="5"/>
  <c r="E18" i="5" s="1"/>
  <c r="E22" i="5" s="1"/>
  <c r="O14" i="5"/>
  <c r="O12" i="5"/>
  <c r="M17" i="4"/>
  <c r="I17" i="4"/>
  <c r="G17" i="4"/>
  <c r="E17" i="4"/>
  <c r="O13" i="4"/>
  <c r="Q13" i="4" s="1"/>
  <c r="L29" i="3"/>
  <c r="J29" i="3"/>
  <c r="F29" i="3"/>
  <c r="L18" i="3"/>
  <c r="J18" i="3"/>
  <c r="F18" i="3"/>
  <c r="L13" i="3"/>
  <c r="J13" i="3"/>
  <c r="F13" i="3"/>
  <c r="L29" i="2"/>
  <c r="J29" i="2"/>
  <c r="F29" i="2"/>
  <c r="L18" i="2"/>
  <c r="J18" i="2"/>
  <c r="F18" i="2"/>
  <c r="L13" i="2"/>
  <c r="J13" i="2"/>
  <c r="F13" i="2"/>
  <c r="F20" i="2" s="1"/>
  <c r="A144" i="1"/>
  <c r="M126" i="1"/>
  <c r="I126" i="1"/>
  <c r="A100" i="1"/>
  <c r="M74" i="1"/>
  <c r="K74" i="1"/>
  <c r="I74" i="1"/>
  <c r="G74" i="1"/>
  <c r="A52" i="1"/>
  <c r="M34" i="1"/>
  <c r="I34" i="1"/>
  <c r="G34" i="1"/>
  <c r="M21" i="1"/>
  <c r="K21" i="1"/>
  <c r="K36" i="1" s="1"/>
  <c r="I21" i="1"/>
  <c r="G21" i="1"/>
  <c r="J20" i="3" l="1"/>
  <c r="L20" i="3"/>
  <c r="F20" i="3"/>
  <c r="F23" i="3" s="1"/>
  <c r="F32" i="3" s="1"/>
  <c r="F35" i="3" s="1"/>
  <c r="I86" i="1"/>
  <c r="I128" i="1" s="1"/>
  <c r="O16" i="5"/>
  <c r="G18" i="5"/>
  <c r="I36" i="1"/>
  <c r="L20" i="2"/>
  <c r="L23" i="2" s="1"/>
  <c r="L32" i="2" s="1"/>
  <c r="L35" i="2" s="1"/>
  <c r="L38" i="2" s="1"/>
  <c r="L42" i="2" s="1"/>
  <c r="H23" i="2"/>
  <c r="H32" i="2" s="1"/>
  <c r="H35" i="2" s="1"/>
  <c r="H38" i="2" s="1"/>
  <c r="H42" i="2" s="1"/>
  <c r="H23" i="3"/>
  <c r="H32" i="3" s="1"/>
  <c r="H35" i="3" s="1"/>
  <c r="H38" i="3" s="1"/>
  <c r="M36" i="1"/>
  <c r="M86" i="1"/>
  <c r="M128" i="1" s="1"/>
  <c r="K86" i="1"/>
  <c r="G86" i="1"/>
  <c r="F23" i="2"/>
  <c r="G36" i="1"/>
  <c r="M86" i="6"/>
  <c r="M89" i="6" s="1"/>
  <c r="J20" i="2"/>
  <c r="F38" i="3" l="1"/>
  <c r="K22" i="4" s="1"/>
  <c r="K24" i="4" s="1"/>
  <c r="G11" i="6"/>
  <c r="G24" i="6" s="1"/>
  <c r="G39" i="6" s="1"/>
  <c r="G43" i="6" s="1"/>
  <c r="G86" i="6" s="1"/>
  <c r="G89" i="6" s="1"/>
  <c r="K15" i="4"/>
  <c r="K17" i="4" s="1"/>
  <c r="O17" i="4" s="1"/>
  <c r="H42" i="3"/>
  <c r="G22" i="5"/>
  <c r="O18" i="5"/>
  <c r="J23" i="2"/>
  <c r="J32" i="2" s="1"/>
  <c r="J35" i="2" s="1"/>
  <c r="J38" i="2" s="1"/>
  <c r="J42" i="2" s="1"/>
  <c r="F32" i="2"/>
  <c r="L23" i="3"/>
  <c r="L32" i="3" s="1"/>
  <c r="L35" i="3" s="1"/>
  <c r="L38" i="3" s="1"/>
  <c r="L42" i="3" s="1"/>
  <c r="J23" i="3"/>
  <c r="J32" i="3" s="1"/>
  <c r="J35" i="3" s="1"/>
  <c r="O24" i="4" l="1"/>
  <c r="G123" i="1"/>
  <c r="G126" i="1" s="1"/>
  <c r="G128" i="1" s="1"/>
  <c r="F42" i="3"/>
  <c r="J38" i="3"/>
  <c r="K20" i="5" s="1"/>
  <c r="O20" i="5" s="1"/>
  <c r="K11" i="6"/>
  <c r="K24" i="6" s="1"/>
  <c r="K39" i="6" s="1"/>
  <c r="K43" i="6" s="1"/>
  <c r="K86" i="6" s="1"/>
  <c r="K89" i="6" s="1"/>
  <c r="O15" i="4"/>
  <c r="Q15" i="4" s="1"/>
  <c r="Q17" i="4" s="1"/>
  <c r="O22" i="4"/>
  <c r="Q22" i="4" s="1"/>
  <c r="Q24" i="4" s="1"/>
  <c r="F35" i="2"/>
  <c r="F38" i="2" s="1"/>
  <c r="F42" i="2" s="1"/>
  <c r="J42" i="3" l="1"/>
  <c r="K22" i="5"/>
  <c r="O22" i="5" l="1"/>
  <c r="K123" i="1"/>
  <c r="K126" i="1" s="1"/>
  <c r="K128" i="1" s="1"/>
</calcChain>
</file>

<file path=xl/sharedStrings.xml><?xml version="1.0" encoding="utf-8"?>
<sst xmlns="http://schemas.openxmlformats.org/spreadsheetml/2006/main" count="361" uniqueCount="170">
  <si>
    <t xml:space="preserve">บริษัท ทเวนตี้ โฟร์ คอน แอนด์ ซัพพลาย จำกัด (มหาชน) </t>
  </si>
  <si>
    <t>งบฐานะทางการเงิน</t>
  </si>
  <si>
    <t>ณ วันที่ 30 มิถุนายน พ.ศ. 2567</t>
  </si>
  <si>
    <t>ข้อมูลทางการเงินรวม</t>
  </si>
  <si>
    <t>ข้อมูลทางการเงินเฉพาะกิจการ</t>
  </si>
  <si>
    <t>ยังไม่ได้ตรวจสอบ</t>
  </si>
  <si>
    <t>ตรวจสอบแล้ว</t>
  </si>
  <si>
    <t>30 มิถุนายน</t>
  </si>
  <si>
    <t>31 ธันวาคม</t>
  </si>
  <si>
    <t>พ.ศ. 2567</t>
  </si>
  <si>
    <t>พ.ศ. 2566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</si>
  <si>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</si>
  <si>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</si>
  <si>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</si>
  <si>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</si>
  <si>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</si>
  <si>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 - สุทธิ</t>
  </si>
  <si>
    <t>สินทรัพย์ที่เกิดจากสัญญา - หมุนเวียน</t>
  </si>
  <si>
    <t xml:space="preserve">สินค้าคงเหลือ 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</si>
  <si>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</si>
  <si>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</si>
  <si>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</si>
  <si>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เงินฝากสถาบันการเงินที่มีภาระค้ำประกัน</t>
  </si>
  <si>
    <t>สินทรัพย์ที่เกิดจากสัญญา - ไม่หมุนเวียน</t>
  </si>
  <si>
    <t>เงินลงทุนในบริษัทย่อย</t>
  </si>
  <si>
    <t>ส่วนปรับปรุงอาคารเช่าและอุปกรณ์ - สุทธิ</t>
  </si>
  <si>
    <t>สินทรัพย์ไม่มีตัวตน - สุทธิ</t>
  </si>
  <si>
    <t>สินทรัพย์สิทธิการใช้ - สุทธิ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</si>
  <si>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</si>
  <si>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</si>
  <si>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</si>
  <si>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</si>
  <si>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กรรมการ ______________________________________ </t>
  </si>
  <si>
    <t xml:space="preserve">                                        (                                                       )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</si>
  <si>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</si>
  <si>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หนี้สินและส่วนของเจ้าของ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</si>
  <si>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</si>
  <si>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</si>
  <si>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เงินกู้ยืมระยะยาวจากสถาบันการเงิน</t>
  </si>
  <si>
    <t>ที่ถึงกำหนดชำระภายในหนึ่งปี</t>
  </si>
  <si>
    <t>เจ้าหนี้การค้าและเจ้าหนี้หมุนเวียนอื่น</t>
  </si>
  <si>
    <t>หนี้สินที่เกิดจากสัญญา</t>
  </si>
  <si>
    <t>หนี้สินตามสัญญาเช่าที่ถึงกำหนดชำระภายในหนึ่งปี</t>
  </si>
  <si>
    <t>เงินกู้ยืมจากกิจการที่เกี่ยวข้องกัน</t>
  </si>
  <si>
    <t>หนี้สินอนุพันธ์ทางการเงิน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</si>
  <si>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</si>
  <si>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</si>
  <si>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</si>
  <si>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หนี้สินตามสัญญาเช่า</t>
  </si>
  <si>
    <t>ประมาณการหนี้สินไม่หมุนเวียนสำหรับ</t>
  </si>
  <si>
    <t>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</si>
  <si>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</si>
  <si>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</si>
  <si>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</si>
  <si>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>งบฐานะทางการเงิน</t>
    </r>
    <r>
      <rPr>
        <sz val="13"/>
        <rFont val="Browallia New"/>
        <family val="2"/>
      </rPr>
      <t xml:space="preserve"> </t>
    </r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</si>
  <si>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</si>
  <si>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ส่วนของเจ้าของ</t>
  </si>
  <si>
    <t>ทุนเรือนหุ้น</t>
  </si>
  <si>
    <t xml:space="preserve">ทุนจดทะเบียน </t>
  </si>
  <si>
    <t xml:space="preserve">   หุ้นสามัญ จำนวน 430,000,000 หุ้น</t>
  </si>
  <si>
    <t xml:space="preserve">   มูลค่าที่ตราไว้หุ้นละ 0.50 บาท</t>
  </si>
  <si>
    <t>ทุนที่ออกและชำระแล้ว</t>
  </si>
  <si>
    <t xml:space="preserve">   มูลค่าที่ได้ชำระแล้วหุ้นละ 0.50 บาท</t>
  </si>
  <si>
    <t>ส่วนเกินมูลค่าหุ้นสามัญ</t>
  </si>
  <si>
    <t>(ขาดทุน) กำไรสะสม</t>
  </si>
  <si>
    <t>จัดสรรแล้ว - ทุนสำรองตามกฎหมาย</t>
  </si>
  <si>
    <t>ยังไม่ได้จัดสรร</t>
  </si>
  <si>
    <t>การจ่ายโดยใช้หุ้นเป็นเกณฑ์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</si>
  <si>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</si>
  <si>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</si>
  <si>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</si>
  <si>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>สำหรับรอบระยะเวลาสามเดือนสิ้นสุดวันที่ 30 มิถุนายน พ.ศ. 2567</t>
  </si>
  <si>
    <t>รายได้จากการก่อสร้างและการบริการ</t>
  </si>
  <si>
    <t>รายได้จากการขายสินค้า</t>
  </si>
  <si>
    <t>รวมรายได้</t>
  </si>
  <si>
    <t>ต้นทุนการก่อสร้างและการบริการ</t>
  </si>
  <si>
    <t>ต้นทุนการขายสินค้า</t>
  </si>
  <si>
    <t>รวมต้นทุน</t>
  </si>
  <si>
    <t>กำไรขั้นต้น</t>
  </si>
  <si>
    <t>รายได้อื่น</t>
  </si>
  <si>
    <t>กำไรก่อนค่าใช้จ่าย</t>
  </si>
  <si>
    <t>ค่าใช้จ่ายในการขาย</t>
  </si>
  <si>
    <t>ค่าใช้จ่ายในการบริหาร</t>
  </si>
  <si>
    <t>ผลขาดทุนด้านเครดิตที่คาดว่าจะเกิดขึ้น</t>
  </si>
  <si>
    <t>รวมค่าใช้จ่าย</t>
  </si>
  <si>
    <t>และค่าใช้จ่ายภาษีเงินได้</t>
  </si>
  <si>
    <t>ต้นทุนทางการเงิน</t>
  </si>
  <si>
    <t>ค่าใช้จ่ายภาษีเงินได้</t>
  </si>
  <si>
    <t>กำไรเบ็ดเสร็จรวมสำหรับรอบระยะเวลา</t>
  </si>
  <si>
    <t>สำหรับรอบระยะเวลาหกเดือนสิ้นสุดวันที่ 30 มิถุนายน พ.ศ. 2567</t>
  </si>
  <si>
    <t>งบการเปลี่ยนแปลงส่วนของเจ้าของ</t>
  </si>
  <si>
    <t>ส่วนของผู้เป็นเจ้าของของบริษัทใหญ่</t>
  </si>
  <si>
    <t>กำไรสะสม</t>
  </si>
  <si>
    <t xml:space="preserve">จัดสรรแล้ว - </t>
  </si>
  <si>
    <t>รวมส่วนของ</t>
  </si>
  <si>
    <t>ทุนที่ออก</t>
  </si>
  <si>
    <t>ส่วนเกิน</t>
  </si>
  <si>
    <t>ทุนสำรอง</t>
  </si>
  <si>
    <t>การจ่ายโดยใช้</t>
  </si>
  <si>
    <t>ผู้เป็นเจ้าของ</t>
  </si>
  <si>
    <t>และชำระแล้ว</t>
  </si>
  <si>
    <t>มูลค่าหุ้นสามัญ</t>
  </si>
  <si>
    <t>ตามกฏหมาย</t>
  </si>
  <si>
    <t>หุ้นเป็นเกณฑ์</t>
  </si>
  <si>
    <t>ของบริษัทใหญ่</t>
  </si>
  <si>
    <t>รวม</t>
  </si>
  <si>
    <t>ยอดคงเหลือ ณ วันที่ 1 มกราคม พ.ศ. 2567</t>
  </si>
  <si>
    <t>การเปลี่ยนแปลงในส่วนของเจ้าของสำหรับรอบระยะเวลา</t>
  </si>
  <si>
    <t>ยอดคงเหลือ ณ วันที่ 30 มิถุนายน พ.ศ. 2567 (ยังไม่ได้ตรวจสอบ)</t>
  </si>
  <si>
    <t>ยอดคงเหลือ ณ วันที่ 1 มกราคม พ.ศ. 2566</t>
  </si>
  <si>
    <t>ยอดคงเหลือ ณ วันที่ 30 มิถุนายน พ.ศ. 2566 (ยังไม่ได้ตรวจสอบ)</t>
  </si>
  <si>
    <t>ขาดทุนเบ็ดเสร็จรวมสำหรับรอบระยะเวลา</t>
  </si>
  <si>
    <t xml:space="preserve">งบกระแสเงินสด </t>
  </si>
  <si>
    <t>กระแสเงินสดจากกิจกรรมดำเนินงาน</t>
  </si>
  <si>
    <t>รายการปรับปรุง</t>
  </si>
  <si>
    <t>ค่าเสื่อมราคาและค่าตัดจำหน่าย</t>
  </si>
  <si>
    <t>กำไรจากการขายอุปกรณ์</t>
  </si>
  <si>
    <t>ขาดทุนจากอัตราแลกเปลี่ยนที่ยังไม่เกิดขึ้นจริง</t>
  </si>
  <si>
    <t>ค่าใช้จ่ายผลประโยชน์พนักงาน</t>
  </si>
  <si>
    <t>รายได้ดอกเบี้ย</t>
  </si>
  <si>
    <t>ดอกเบี้ยจ่าย</t>
  </si>
  <si>
    <t>กระแสเงินสดก่อนการเปลี่ยนแปลงในสินทรัพย์</t>
  </si>
  <si>
    <t>และหนี้สินดำเนินงาน</t>
  </si>
  <si>
    <t>การเปลี่ยนแปลงของสินทรัพย์และหนี้สินดำเนินงาน</t>
  </si>
  <si>
    <t>ลูกหนี้การค้าและลูกหนี้อื่น</t>
  </si>
  <si>
    <t>สินค้าคงเหลือ</t>
  </si>
  <si>
    <t>เจ้าหนี้การค้าและเจ้าหนี้อื่น</t>
  </si>
  <si>
    <t>กระแสเงินสดใช้ไปในการดำเนินงาน</t>
  </si>
  <si>
    <t>ก่อนดอกเบี้ยจ่ายและภาษีเงินได้</t>
  </si>
  <si>
    <t>การจ่ายดอกเบี้ย</t>
  </si>
  <si>
    <t>การจ่ายภาษีเงินได้</t>
  </si>
  <si>
    <t>เงินสดสุทธิใช้ไปในกิจกรรมดำเนินงาน</t>
  </si>
  <si>
    <t>กระแสเงินสดจากกิจกรรมลงทุน</t>
  </si>
  <si>
    <t>เงินฝากสถาบันการเงินที่มีข้อจำกัดในการเบิกใช้ลดลง</t>
  </si>
  <si>
    <t>เงินสดจ่ายเงินลงทุนในบริษัทย่อย</t>
  </si>
  <si>
    <t xml:space="preserve">ที่มีข้อจำกัดในการเบิกใช้ </t>
  </si>
  <si>
    <t>เงินสดจ่ายเพื่อซื้อส่วนปรับปรุงอาคารเช่าและอุปกรณ์</t>
  </si>
  <si>
    <t>เงินสดจ่ายเพื่อซื้อสินทรัพย์ไม่มีตัวตน</t>
  </si>
  <si>
    <t>เงินสดจ่ายสำหรับสินทรัพย์สิทธิการใช้</t>
  </si>
  <si>
    <t>เงินสดรับจากการขายอุปกรณ์</t>
  </si>
  <si>
    <t>เงินสดรับจากรายได้ดอกเบี้ย</t>
  </si>
  <si>
    <t>เงินสดสุทธิใช้ไปในกิจกรรมลงทุน</t>
  </si>
  <si>
    <t>กระแสเงินสดจากกิจกรรมจัดหาเงิน</t>
  </si>
  <si>
    <t>เงินสดรับจากเงินเบิกเกินบัญชี</t>
  </si>
  <si>
    <t>เงินสดจ่ายจากเงินเบิกเกินบัญชี</t>
  </si>
  <si>
    <t>เงินสดรับจากเงินกู้ยืมระยะสั้นจากสถาบันการเงิน</t>
  </si>
  <si>
    <t>เงินสดจ่ายคืนเงินกู้ยืมระยะสั้นจากสถาบันการเงิน</t>
  </si>
  <si>
    <t>เงินสดจ่ายคืนเงินกู้ยืมระยะยาวจากสถาบันการเงิน</t>
  </si>
  <si>
    <t>เงินสดจ่ายคืนเงินต้นตามสัญญาเช่า</t>
  </si>
  <si>
    <t>เงินสดและรายการเทียบเท่าเงินสดลดลงสุทธิ</t>
  </si>
  <si>
    <t>เงินสดและรายการเทียบเท่าเงินสดต้นรอบระยะเวลา</t>
  </si>
  <si>
    <t>เงินสดและรายการเทียบเท่าเงินสดสิ้นรอบระยะเวลา</t>
  </si>
  <si>
    <t>รายการที่ไม่ใช่เงินสดที่มีสาระสำคัญ มีดังนี้</t>
  </si>
  <si>
    <t>เจ้าหนี้ค่าหุ้น</t>
  </si>
  <si>
    <t>เจ้าหนี้ค่าซื้ออุปกรณ์</t>
  </si>
  <si>
    <t>การได้มาซึ่งสินทรัพย์ภายใต้สัญญาเช่า</t>
  </si>
  <si>
    <t>-</t>
  </si>
  <si>
    <t>ค่าเผื่อผลขาดทุนที่คาดว่าจะเกิดขึ้น</t>
  </si>
  <si>
    <t>กำไรจากมูลค่ายุติธรรมของอนุพันธ์ทางการเงิน</t>
  </si>
  <si>
    <t>เงินสดรับจากเงินกู้ยืมระยะสั้นจากกิจการที่เกี่ยวข้องกัน</t>
  </si>
  <si>
    <t>เงินสดจ่ายคืนเงินกู้ยืมระยะสั้นจากกิจการที่เกี่ยวข้องกัน</t>
  </si>
  <si>
    <t>(ขาดทุน) กำไรก่อนต้นทุนทางการเงิน</t>
  </si>
  <si>
    <t>(ขาดทุน) กำไรก่อนค่าใช้จ่ายภาษีเงินได้</t>
  </si>
  <si>
    <t>(ขาดทุน) กำไรเบ็ดเสร็จรวมสำหรับรอบระยะเวลา</t>
  </si>
  <si>
    <t>(ขาดทุน) กำไรต่อหุ้น</t>
  </si>
  <si>
    <t>(ขาดทุน) กำไรก่อนภาษีเงินได้</t>
  </si>
  <si>
    <t>18 ค)</t>
  </si>
  <si>
    <t>เงินสดสุทธิ (ใช้ไปใน) ได้มาจากกิจกรรมจัดหาเงิน</t>
  </si>
  <si>
    <t>กำไรจากการยกเลิกสัญญาเช่า</t>
  </si>
  <si>
    <t>(ขาดทุน) กำไรต่อหุ้นขั้นพื้นฐาน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</si>
</sst>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;\(#,##0\);&quot;-&quot;;@"/>
    <numFmt numFmtId="165" formatCode="_(* #,##0.00_);_(* \(#,##0.00\);_(* &quot;-&quot;??_);_(@_)"/>
    <numFmt numFmtId="166" formatCode="#,##0;\(#,##0\)"/>
    <numFmt numFmtId="167" formatCode="#,##0.00;\(#,##0.00\);&quot;-&quot;;@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name val="Browallia New"/>
      <family val="2"/>
    </font>
    <font>
      <sz val="13"/>
      <name val="Browallia New"/>
      <family val="2"/>
    </font>
    <font>
      <sz val="14"/>
      <name val="Cordia New"/>
      <family val="2"/>
    </font>
    <font>
      <sz val="13"/>
      <color rgb="FFFF0000"/>
      <name val="Browallia New"/>
      <family val="2"/>
    </font>
    <font>
      <sz val="13"/>
      <color theme="1"/>
      <name val="Browallia New"/>
      <family val="2"/>
    </font>
    <font>
      <i/>
      <sz val="13"/>
      <name val="Browallia New"/>
      <family val="2"/>
    </font>
    <font>
      <sz val="10"/>
      <name val="ApFont"/>
    </font>
    <font>
      <sz val="12"/>
      <name val="Browallia New"/>
      <family val="2"/>
    </font>
    <font>
      <sz val="14"/>
      <name val="Angsana New"/>
      <family val="1"/>
    </font>
    <font>
      <sz val="14"/>
      <name val="AngsanaUPC"/>
      <family val="1"/>
      <charset val="222"/>
    </font>
    <font>
      <sz val="9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9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8" fillId="0" borderId="0"/>
    <xf numFmtId="0" fontId="10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110">
    <xf numFmtId="0" fontId="0" fillId="0" borderId="0" xfId="0"/>
    <xf numFmtId="0" fontId="2" fillId="0" borderId="0" xfId="0" applyFont="1" applyAlignment="1">
      <alignment vertical="center"/>
    </xf>
    <xf numFmtId="37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vertical="center"/>
    </xf>
    <xf numFmtId="37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vertical="center"/>
    </xf>
    <xf numFmtId="0" fontId="3" fillId="0" borderId="0" xfId="0" quotePrefix="1" applyFont="1" applyAlignment="1">
      <alignment vertical="center"/>
    </xf>
    <xf numFmtId="0" fontId="3" fillId="0" borderId="0" xfId="0" applyFont="1" applyAlignment="1">
      <alignment vertical="center"/>
    </xf>
    <xf numFmtId="37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vertical="center"/>
    </xf>
    <xf numFmtId="164" fontId="2" fillId="0" borderId="0" xfId="2" applyNumberFormat="1" applyFont="1" applyFill="1" applyBorder="1" applyAlignment="1">
      <alignment horizontal="right" vertical="center"/>
    </xf>
    <xf numFmtId="0" fontId="2" fillId="0" borderId="0" xfId="0" quotePrefix="1" applyFont="1" applyAlignment="1">
      <alignment vertical="center"/>
    </xf>
    <xf numFmtId="164" fontId="2" fillId="0" borderId="0" xfId="0" quotePrefix="1" applyNumberFormat="1" applyFont="1" applyAlignment="1">
      <alignment vertical="center"/>
    </xf>
    <xf numFmtId="164" fontId="2" fillId="2" borderId="0" xfId="0" applyNumberFormat="1" applyFont="1" applyFill="1" applyAlignment="1">
      <alignment horizontal="right" vertical="center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/>
    </xf>
    <xf numFmtId="37" fontId="3" fillId="0" borderId="0" xfId="3" applyNumberFormat="1" applyFont="1" applyAlignment="1">
      <alignment vertical="center"/>
    </xf>
    <xf numFmtId="0" fontId="3" fillId="0" borderId="0" xfId="3" quotePrefix="1" applyFont="1" applyAlignment="1">
      <alignment horizontal="center" vertical="center"/>
    </xf>
    <xf numFmtId="0" fontId="3" fillId="0" borderId="0" xfId="3" quotePrefix="1" applyFont="1" applyAlignment="1">
      <alignment vertical="center"/>
    </xf>
    <xf numFmtId="164" fontId="3" fillId="2" borderId="0" xfId="2" quotePrefix="1" applyNumberFormat="1" applyFont="1" applyFill="1" applyAlignment="1">
      <alignment horizontal="right" vertical="center"/>
    </xf>
    <xf numFmtId="164" fontId="3" fillId="0" borderId="0" xfId="2" quotePrefix="1" applyNumberFormat="1" applyFont="1" applyFill="1" applyBorder="1" applyAlignment="1">
      <alignment horizontal="right" vertical="center"/>
    </xf>
    <xf numFmtId="164" fontId="3" fillId="0" borderId="0" xfId="2" quotePrefix="1" applyNumberFormat="1" applyFont="1" applyFill="1" applyAlignment="1">
      <alignment horizontal="right" vertical="center"/>
    </xf>
    <xf numFmtId="0" fontId="2" fillId="0" borderId="0" xfId="3" applyFont="1" applyAlignment="1">
      <alignment horizontal="center" vertical="center"/>
    </xf>
    <xf numFmtId="0" fontId="2" fillId="0" borderId="0" xfId="3" quotePrefix="1" applyFont="1" applyAlignment="1">
      <alignment vertical="center"/>
    </xf>
    <xf numFmtId="164" fontId="2" fillId="2" borderId="0" xfId="2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3" applyFont="1" applyAlignment="1">
      <alignment horizontal="center" vertical="center"/>
    </xf>
    <xf numFmtId="164" fontId="3" fillId="2" borderId="0" xfId="2" applyNumberFormat="1" applyFont="1" applyFill="1" applyAlignment="1">
      <alignment horizontal="right" vertical="center"/>
    </xf>
    <xf numFmtId="164" fontId="3" fillId="0" borderId="0" xfId="2" applyNumberFormat="1" applyFont="1" applyFill="1" applyBorder="1" applyAlignment="1">
      <alignment horizontal="right" vertical="center"/>
    </xf>
    <xf numFmtId="164" fontId="3" fillId="0" borderId="0" xfId="2" applyNumberFormat="1" applyFont="1" applyFill="1" applyAlignment="1">
      <alignment horizontal="right" vertical="center"/>
    </xf>
    <xf numFmtId="164" fontId="3" fillId="2" borderId="0" xfId="2" applyNumberFormat="1" applyFont="1" applyFill="1" applyBorder="1" applyAlignment="1">
      <alignment horizontal="right" vertical="center"/>
    </xf>
    <xf numFmtId="37" fontId="3" fillId="0" borderId="0" xfId="3" quotePrefix="1" applyNumberFormat="1" applyFont="1" applyAlignment="1">
      <alignment vertical="center"/>
    </xf>
    <xf numFmtId="164" fontId="3" fillId="2" borderId="1" xfId="2" applyNumberFormat="1" applyFont="1" applyFill="1" applyBorder="1" applyAlignment="1">
      <alignment horizontal="right" vertical="center"/>
    </xf>
    <xf numFmtId="164" fontId="3" fillId="0" borderId="1" xfId="2" applyNumberFormat="1" applyFont="1" applyFill="1" applyBorder="1" applyAlignment="1">
      <alignment horizontal="right" vertical="center"/>
    </xf>
    <xf numFmtId="37" fontId="2" fillId="0" borderId="0" xfId="3" applyNumberFormat="1" applyFont="1" applyAlignment="1">
      <alignment vertical="center"/>
    </xf>
    <xf numFmtId="0" fontId="6" fillId="0" borderId="0" xfId="0" applyFont="1" applyAlignment="1">
      <alignment vertical="center"/>
    </xf>
    <xf numFmtId="164" fontId="3" fillId="2" borderId="2" xfId="2" applyNumberFormat="1" applyFont="1" applyFill="1" applyBorder="1" applyAlignment="1">
      <alignment horizontal="right" vertical="center"/>
    </xf>
    <xf numFmtId="164" fontId="3" fillId="0" borderId="2" xfId="2" applyNumberFormat="1" applyFont="1" applyFill="1" applyBorder="1" applyAlignment="1">
      <alignment horizontal="right" vertical="center"/>
    </xf>
    <xf numFmtId="0" fontId="3" fillId="2" borderId="0" xfId="3" applyFont="1" applyFill="1" applyAlignment="1">
      <alignment vertical="center"/>
    </xf>
    <xf numFmtId="9" fontId="3" fillId="0" borderId="0" xfId="1" applyFont="1" applyFill="1" applyAlignment="1">
      <alignment vertical="center"/>
    </xf>
    <xf numFmtId="164" fontId="3" fillId="2" borderId="1" xfId="2" quotePrefix="1" applyNumberFormat="1" applyFont="1" applyFill="1" applyBorder="1" applyAlignment="1">
      <alignment horizontal="right" vertical="center"/>
    </xf>
    <xf numFmtId="164" fontId="3" fillId="0" borderId="1" xfId="2" quotePrefix="1" applyNumberFormat="1" applyFont="1" applyFill="1" applyBorder="1" applyAlignment="1">
      <alignment horizontal="right" vertical="center"/>
    </xf>
    <xf numFmtId="164" fontId="3" fillId="2" borderId="0" xfId="0" applyNumberFormat="1" applyFont="1" applyFill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vertical="center"/>
    </xf>
    <xf numFmtId="164" fontId="3" fillId="2" borderId="1" xfId="0" applyNumberFormat="1" applyFont="1" applyFill="1" applyBorder="1" applyAlignment="1">
      <alignment horizontal="right" vertical="center"/>
    </xf>
    <xf numFmtId="166" fontId="2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164" fontId="3" fillId="2" borderId="0" xfId="0" quotePrefix="1" applyNumberFormat="1" applyFont="1" applyFill="1" applyAlignment="1">
      <alignment horizontal="right" vertical="center"/>
    </xf>
    <xf numFmtId="164" fontId="3" fillId="2" borderId="1" xfId="0" quotePrefix="1" applyNumberFormat="1" applyFont="1" applyFill="1" applyBorder="1" applyAlignment="1">
      <alignment horizontal="right" vertical="center"/>
    </xf>
    <xf numFmtId="164" fontId="3" fillId="0" borderId="0" xfId="0" quotePrefix="1" applyNumberFormat="1" applyFont="1" applyAlignment="1">
      <alignment horizontal="center" vertical="center"/>
    </xf>
    <xf numFmtId="164" fontId="3" fillId="2" borderId="0" xfId="0" applyNumberFormat="1" applyFont="1" applyFill="1" applyAlignment="1">
      <alignment vertical="center"/>
    </xf>
    <xf numFmtId="164" fontId="3" fillId="2" borderId="2" xfId="0" applyNumberFormat="1" applyFont="1" applyFill="1" applyBorder="1" applyAlignment="1">
      <alignment horizontal="right" vertical="center"/>
    </xf>
    <xf numFmtId="37" fontId="3" fillId="0" borderId="0" xfId="0" applyNumberFormat="1" applyFont="1" applyAlignment="1">
      <alignment horizontal="center" vertical="center"/>
    </xf>
    <xf numFmtId="167" fontId="3" fillId="2" borderId="2" xfId="0" applyNumberFormat="1" applyFont="1" applyFill="1" applyBorder="1" applyAlignment="1">
      <alignment horizontal="right" vertical="center"/>
    </xf>
    <xf numFmtId="164" fontId="7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Continuous" vertical="center"/>
    </xf>
    <xf numFmtId="164" fontId="3" fillId="0" borderId="0" xfId="0" applyNumberFormat="1" applyFont="1" applyAlignment="1">
      <alignment horizontal="left" vertical="center"/>
    </xf>
    <xf numFmtId="164" fontId="3" fillId="0" borderId="1" xfId="0" applyNumberFormat="1" applyFont="1" applyBorder="1" applyAlignment="1">
      <alignment vertical="center"/>
    </xf>
    <xf numFmtId="37" fontId="3" fillId="0" borderId="0" xfId="0" applyNumberFormat="1" applyFont="1" applyAlignment="1">
      <alignment horizontal="left" vertical="center"/>
    </xf>
    <xf numFmtId="37" fontId="2" fillId="0" borderId="0" xfId="0" quotePrefix="1" applyNumberFormat="1" applyFont="1" applyAlignment="1">
      <alignment vertical="center"/>
    </xf>
    <xf numFmtId="164" fontId="3" fillId="2" borderId="0" xfId="4" applyNumberFormat="1" applyFont="1" applyFill="1" applyAlignment="1">
      <alignment horizontal="right" vertical="center"/>
    </xf>
    <xf numFmtId="164" fontId="3" fillId="0" borderId="0" xfId="4" applyNumberFormat="1" applyFont="1" applyAlignment="1">
      <alignment horizontal="right" vertical="center"/>
    </xf>
    <xf numFmtId="166" fontId="9" fillId="0" borderId="0" xfId="0" applyNumberFormat="1" applyFont="1" applyAlignment="1">
      <alignment vertical="center"/>
    </xf>
    <xf numFmtId="166" fontId="3" fillId="0" borderId="0" xfId="5" applyNumberFormat="1" applyFont="1" applyAlignment="1">
      <alignment vertical="center"/>
    </xf>
    <xf numFmtId="37" fontId="2" fillId="0" borderId="0" xfId="4" quotePrefix="1" applyNumberFormat="1" applyFont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164" fontId="3" fillId="0" borderId="2" xfId="0" applyNumberFormat="1" applyFont="1" applyBorder="1" applyAlignment="1">
      <alignment horizontal="right" vertical="center"/>
    </xf>
    <xf numFmtId="164" fontId="3" fillId="2" borderId="1" xfId="0" applyNumberFormat="1" applyFont="1" applyFill="1" applyBorder="1" applyAlignment="1">
      <alignment vertical="center"/>
    </xf>
    <xf numFmtId="164" fontId="3" fillId="0" borderId="1" xfId="4" applyNumberFormat="1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64" fontId="3" fillId="0" borderId="0" xfId="6" applyNumberFormat="1" applyFont="1" applyFill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3" fillId="2" borderId="0" xfId="0" applyNumberFormat="1" applyFont="1" applyFill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2" fillId="0" borderId="0" xfId="0" applyNumberFormat="1" applyFont="1" applyFill="1" applyAlignment="1">
      <alignment horizontal="right" vertical="center"/>
    </xf>
    <xf numFmtId="164" fontId="3" fillId="0" borderId="0" xfId="0" applyNumberFormat="1" applyFont="1" applyFill="1" applyAlignment="1">
      <alignment vertical="center"/>
    </xf>
    <xf numFmtId="164" fontId="3" fillId="0" borderId="0" xfId="4" applyNumberFormat="1" applyFont="1" applyFill="1" applyAlignment="1">
      <alignment horizontal="right" vertical="center"/>
    </xf>
    <xf numFmtId="164" fontId="3" fillId="0" borderId="0" xfId="0" applyNumberFormat="1" applyFont="1" applyFill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2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12" fillId="2" borderId="2" xfId="8" applyNumberFormat="1" applyFont="1" applyFill="1" applyBorder="1" applyAlignment="1">
      <alignment horizontal="right" vertical="center"/>
    </xf>
    <xf numFmtId="164" fontId="3" fillId="0" borderId="0" xfId="0" applyNumberFormat="1" applyFont="1" applyFill="1" applyAlignment="1">
      <alignment horizontal="center" vertical="center"/>
    </xf>
    <xf numFmtId="167" fontId="3" fillId="0" borderId="2" xfId="0" applyNumberFormat="1" applyFont="1" applyFill="1" applyBorder="1" applyAlignment="1">
      <alignment horizontal="right" vertical="center"/>
    </xf>
    <xf numFmtId="164" fontId="3" fillId="0" borderId="0" xfId="0" quotePrefix="1" applyNumberFormat="1" applyFont="1" applyFill="1" applyAlignment="1">
      <alignment horizontal="right" vertical="center"/>
    </xf>
    <xf numFmtId="165" fontId="12" fillId="0" borderId="2" xfId="8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9" applyFont="1" applyAlignment="1">
      <alignment vertical="center"/>
    </xf>
    <xf numFmtId="0" fontId="3" fillId="0" borderId="0" xfId="3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167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/>
    </xf>
    <xf numFmtId="37" fontId="3" fillId="0" borderId="1" xfId="0" applyNumberFormat="1" applyFont="1" applyBorder="1" applyAlignment="1">
      <alignment horizontal="justify" vertical="center"/>
    </xf>
  </cellXfs>
  <cellStyles count="12">
    <cellStyle name="Comma" xfId="8" builtinId="3"/>
    <cellStyle name="Comma 2" xfId="2" xr:uid="{91059E2B-3F7F-442E-ACEA-5254B4F8215F}"/>
    <cellStyle name="Comma 2 25" xfId="10" xr:uid="{87FE7ABC-DEF4-4777-9B17-D83E8A61F74E}"/>
    <cellStyle name="Comma 2 25 6" xfId="11" xr:uid="{9453236E-E5EB-47C0-87A2-FEF333409963}"/>
    <cellStyle name="Comma 24 2" xfId="6" xr:uid="{E9C6E825-BC69-4731-9C79-4BEFB47DDDCB}"/>
    <cellStyle name="Comma 24 2 2" xfId="7" xr:uid="{C6C715CC-5F1D-4466-89FD-10A9534E94B9}"/>
    <cellStyle name="Normal" xfId="0" builtinId="0"/>
    <cellStyle name="Normal 2" xfId="3" xr:uid="{92FDD719-39C4-4607-A3F1-8D2805F15947}"/>
    <cellStyle name="Normal 2 2" xfId="4" xr:uid="{EC16C163-43B1-45A4-B60F-E486802B1AA7}"/>
    <cellStyle name="Normal_Cashflow megachem 2" xfId="9" xr:uid="{15F9CA3A-1857-4E29-AB9B-6EFB2DCE4F37}"/>
    <cellStyle name="Normal_TH Swedish Assembly_Dec47 T" xfId="5" xr:uid="{E07B36F7-B4E7-45A0-8579-1DF18E8F6BDB}"/>
    <cellStyle name="Percent" xfId="1" builtinId="5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27DCF-8FC6-4772-8DD8-6A5942CD4A1B}">
  <dimension ref="A1:M144"/>
  <sheetViews>
    <sheetView topLeftCell="A97" zoomScale="90" zoomScaleNormal="90" zoomScaleSheetLayoutView="110" workbookViewId="0">
      <selection activeCell="E106" sqref="E106"/>
    </sheetView>
  </sheetViews>
  <sheetFormatPr defaultColWidth="9.109375" defaultRowHeight="21.75" customHeight="1"/>
  <cols>
    <col min="1" max="3" width="1.6640625" style="12" customWidth="1"/>
    <col min="4" max="4" width="35.109375" style="12" customWidth="1"/>
    <col min="5" max="5" width="8.44140625" style="14" customWidth="1"/>
    <col min="6" max="6" width="1" style="12" customWidth="1"/>
    <col min="7" max="7" width="14.5546875" style="15" bestFit="1" customWidth="1"/>
    <col min="8" max="8" width="0.88671875" style="15" customWidth="1"/>
    <col min="9" max="9" width="11.88671875" style="15" bestFit="1" customWidth="1"/>
    <col min="10" max="10" width="1" style="12" customWidth="1"/>
    <col min="11" max="11" width="14.5546875" style="15" bestFit="1" customWidth="1"/>
    <col min="12" max="12" width="1" style="16" customWidth="1"/>
    <col min="13" max="13" width="11.88671875" style="15" bestFit="1" customWidth="1"/>
    <col min="14" max="16384" width="9.109375" style="12"/>
  </cols>
  <sheetData>
    <row r="1" spans="1:13" s="1" customFormat="1" ht="21.75" customHeight="1">
      <c r="A1" s="1" t="s">
        <v>0</v>
      </c>
      <c r="C1" s="2"/>
      <c r="E1" s="3"/>
      <c r="G1" s="4"/>
      <c r="H1" s="4"/>
      <c r="I1" s="4"/>
      <c r="K1" s="4"/>
      <c r="L1" s="5"/>
      <c r="M1" s="4"/>
    </row>
    <row r="2" spans="1:13" s="1" customFormat="1" ht="21.75" customHeight="1">
      <c r="A2" s="1" t="s">
        <v>1</v>
      </c>
      <c r="C2" s="2"/>
      <c r="D2" s="2"/>
      <c r="E2" s="3"/>
      <c r="G2" s="4"/>
      <c r="H2" s="4"/>
      <c r="I2" s="4"/>
      <c r="K2" s="4"/>
      <c r="L2" s="5"/>
      <c r="M2" s="4"/>
    </row>
    <row r="3" spans="1:13" s="1" customFormat="1" ht="21.75" customHeight="1">
      <c r="A3" s="6" t="s">
        <v>2</v>
      </c>
      <c r="B3" s="6"/>
      <c r="C3" s="7"/>
      <c r="D3" s="7"/>
      <c r="E3" s="8"/>
      <c r="F3" s="6"/>
      <c r="G3" s="9"/>
      <c r="H3" s="9"/>
      <c r="I3" s="9"/>
      <c r="J3" s="6"/>
      <c r="K3" s="9"/>
      <c r="L3" s="10"/>
      <c r="M3" s="9"/>
    </row>
    <row r="4" spans="1:13" ht="21" customHeight="1">
      <c r="A4" s="11"/>
      <c r="C4" s="13"/>
      <c r="D4" s="13"/>
    </row>
    <row r="5" spans="1:13" ht="21" customHeight="1">
      <c r="A5" s="11"/>
      <c r="C5" s="13"/>
      <c r="D5" s="13"/>
      <c r="G5" s="106" t="s">
        <v>3</v>
      </c>
      <c r="H5" s="106"/>
      <c r="I5" s="106"/>
      <c r="K5" s="106" t="s">
        <v>4</v>
      </c>
      <c r="L5" s="106"/>
      <c r="M5" s="106"/>
    </row>
    <row r="6" spans="1:13" ht="21" customHeight="1">
      <c r="A6" s="11"/>
      <c r="C6" s="13"/>
      <c r="D6" s="13"/>
      <c r="G6" s="4" t="s">
        <v>5</v>
      </c>
      <c r="H6" s="4"/>
      <c r="I6" s="4" t="s">
        <v>6</v>
      </c>
      <c r="K6" s="4" t="s">
        <v>5</v>
      </c>
      <c r="L6" s="4"/>
      <c r="M6" s="4" t="s">
        <v>6</v>
      </c>
    </row>
    <row r="7" spans="1:13" ht="21" customHeight="1">
      <c r="A7" s="11"/>
      <c r="C7" s="13"/>
      <c r="D7" s="13"/>
      <c r="G7" s="4" t="s">
        <v>7</v>
      </c>
      <c r="H7" s="17"/>
      <c r="I7" s="4" t="s">
        <v>8</v>
      </c>
      <c r="K7" s="4" t="s">
        <v>7</v>
      </c>
      <c r="M7" s="4" t="s">
        <v>8</v>
      </c>
    </row>
    <row r="8" spans="1:13" ht="21" customHeight="1">
      <c r="A8" s="11"/>
      <c r="C8" s="13"/>
      <c r="D8" s="13"/>
      <c r="G8" s="4" t="s">
        <v>9</v>
      </c>
      <c r="H8" s="4"/>
      <c r="I8" s="4" t="s">
        <v>10</v>
      </c>
      <c r="K8" s="4" t="s">
        <v>9</v>
      </c>
      <c r="M8" s="4" t="s">
        <v>10</v>
      </c>
    </row>
    <row r="9" spans="1:13" ht="21" customHeight="1">
      <c r="A9" s="11"/>
      <c r="C9" s="13"/>
      <c r="D9" s="13"/>
      <c r="E9" s="8" t="s">
        <v>11</v>
      </c>
      <c r="F9" s="18"/>
      <c r="G9" s="9" t="s">
        <v>12</v>
      </c>
      <c r="H9" s="4"/>
      <c r="I9" s="9" t="s">
        <v>12</v>
      </c>
      <c r="J9" s="18"/>
      <c r="K9" s="9" t="s">
        <v>12</v>
      </c>
      <c r="L9" s="19"/>
      <c r="M9" s="9" t="s">
        <v>12</v>
      </c>
    </row>
    <row r="10" spans="1:13" ht="21" customHeight="1">
      <c r="A10" s="11"/>
      <c r="C10" s="13"/>
      <c r="D10" s="13"/>
      <c r="E10" s="3"/>
      <c r="F10" s="18"/>
      <c r="G10" s="20"/>
      <c r="H10" s="4"/>
      <c r="I10" s="4"/>
      <c r="J10" s="18"/>
      <c r="K10" s="20"/>
      <c r="L10" s="19"/>
      <c r="M10" s="4"/>
    </row>
    <row r="11" spans="1:13" ht="21" customHeight="1">
      <c r="A11" s="21" t="s">
        <v>13</v>
      </c>
      <c r="B11" s="22"/>
      <c r="C11" s="23"/>
      <c r="D11" s="23"/>
      <c r="E11" s="24"/>
      <c r="F11" s="25"/>
      <c r="G11" s="26"/>
      <c r="H11" s="27"/>
      <c r="I11" s="28"/>
      <c r="J11" s="25"/>
      <c r="K11" s="26"/>
      <c r="L11" s="25"/>
      <c r="M11" s="28"/>
    </row>
    <row r="12" spans="1:13" s="32" customFormat="1" ht="6" customHeight="1">
      <c r="A12" s="25"/>
      <c r="B12" s="22"/>
      <c r="C12" s="23"/>
      <c r="D12" s="23"/>
      <c r="E12" s="29"/>
      <c r="F12" s="30"/>
      <c r="G12" s="31"/>
      <c r="H12" s="17"/>
      <c r="I12" s="17"/>
      <c r="J12" s="30"/>
      <c r="K12" s="31"/>
      <c r="L12" s="30"/>
      <c r="M12" s="17"/>
    </row>
    <row r="13" spans="1:13" ht="21" customHeight="1">
      <c r="A13" s="21" t="s">
        <v>14</v>
      </c>
      <c r="B13" s="22"/>
      <c r="C13" s="23"/>
      <c r="D13" s="23"/>
      <c r="E13" s="33"/>
      <c r="F13" s="22"/>
      <c r="G13" s="34"/>
      <c r="H13" s="35"/>
      <c r="I13" s="36"/>
      <c r="J13" s="22"/>
      <c r="K13" s="34"/>
      <c r="L13" s="22"/>
      <c r="M13" s="36"/>
    </row>
    <row r="14" spans="1:13" s="32" customFormat="1" ht="6" customHeight="1">
      <c r="A14" s="21"/>
      <c r="B14" s="22"/>
      <c r="C14" s="23"/>
      <c r="D14" s="23"/>
      <c r="E14" s="33"/>
      <c r="F14" s="22"/>
      <c r="G14" s="34"/>
      <c r="H14" s="35"/>
      <c r="I14" s="36"/>
      <c r="J14" s="22"/>
      <c r="K14" s="34"/>
      <c r="L14" s="22"/>
      <c r="M14" s="36"/>
    </row>
    <row r="15" spans="1:13" ht="21" customHeight="1">
      <c r="A15" s="22" t="s">
        <v>15</v>
      </c>
      <c r="B15" s="22"/>
      <c r="C15" s="23"/>
      <c r="D15" s="23"/>
      <c r="E15" s="33"/>
      <c r="F15" s="22"/>
      <c r="G15" s="37">
        <v>5122279</v>
      </c>
      <c r="H15" s="35"/>
      <c r="I15" s="35">
        <v>23755615</v>
      </c>
      <c r="J15" s="22"/>
      <c r="K15" s="37">
        <v>2180421</v>
      </c>
      <c r="L15" s="22"/>
      <c r="M15" s="35">
        <v>23532639</v>
      </c>
    </row>
    <row r="16" spans="1:13" ht="21" customHeight="1">
      <c r="A16" s="22" t="s">
        <v>16</v>
      </c>
      <c r="B16" s="22"/>
      <c r="C16" s="23"/>
      <c r="D16" s="38"/>
      <c r="E16" s="33">
        <v>6</v>
      </c>
      <c r="F16" s="22"/>
      <c r="G16" s="37">
        <v>76591016</v>
      </c>
      <c r="H16" s="35"/>
      <c r="I16" s="35">
        <v>68577473</v>
      </c>
      <c r="J16" s="22"/>
      <c r="K16" s="37">
        <v>75018830</v>
      </c>
      <c r="L16" s="22"/>
      <c r="M16" s="35">
        <v>67482854</v>
      </c>
    </row>
    <row r="17" spans="1:13" ht="21" customHeight="1">
      <c r="A17" s="22" t="s">
        <v>17</v>
      </c>
      <c r="B17" s="22"/>
      <c r="C17" s="23"/>
      <c r="D17" s="38"/>
      <c r="E17" s="33">
        <v>7</v>
      </c>
      <c r="F17" s="22"/>
      <c r="G17" s="37">
        <v>380604821</v>
      </c>
      <c r="H17" s="35"/>
      <c r="I17" s="35">
        <v>422754029</v>
      </c>
      <c r="J17" s="22"/>
      <c r="K17" s="37">
        <v>380604821</v>
      </c>
      <c r="L17" s="22"/>
      <c r="M17" s="35">
        <v>422754029</v>
      </c>
    </row>
    <row r="18" spans="1:13" ht="21" customHeight="1">
      <c r="A18" s="22" t="s">
        <v>18</v>
      </c>
      <c r="B18" s="22"/>
      <c r="C18" s="23"/>
      <c r="D18" s="38"/>
      <c r="E18" s="33">
        <v>8</v>
      </c>
      <c r="F18" s="22"/>
      <c r="G18" s="37">
        <v>24040391</v>
      </c>
      <c r="H18" s="35"/>
      <c r="I18" s="35">
        <v>38755298</v>
      </c>
      <c r="J18" s="22"/>
      <c r="K18" s="37">
        <v>23926404</v>
      </c>
      <c r="L18" s="22"/>
      <c r="M18" s="35">
        <v>38699129</v>
      </c>
    </row>
    <row r="19" spans="1:13" ht="21" customHeight="1">
      <c r="A19" s="22" t="s">
        <v>19</v>
      </c>
      <c r="B19" s="22"/>
      <c r="C19" s="23"/>
      <c r="D19" s="38"/>
      <c r="E19" s="33"/>
      <c r="F19" s="22"/>
      <c r="G19" s="39">
        <v>42618552</v>
      </c>
      <c r="H19" s="35"/>
      <c r="I19" s="40">
        <v>41553732</v>
      </c>
      <c r="J19" s="22"/>
      <c r="K19" s="39">
        <v>42571031</v>
      </c>
      <c r="L19" s="22"/>
      <c r="M19" s="40">
        <v>41514978</v>
      </c>
    </row>
    <row r="20" spans="1:13" s="32" customFormat="1" ht="6" customHeight="1">
      <c r="A20" s="21"/>
      <c r="B20" s="22"/>
      <c r="C20" s="23"/>
      <c r="D20" s="23"/>
      <c r="E20" s="33"/>
      <c r="F20" s="22"/>
      <c r="G20" s="34"/>
      <c r="H20" s="35"/>
      <c r="I20" s="36"/>
      <c r="J20" s="22"/>
      <c r="K20" s="34"/>
      <c r="L20" s="22"/>
      <c r="M20" s="36"/>
    </row>
    <row r="21" spans="1:13" s="32" customFormat="1" ht="19.8">
      <c r="A21" s="41" t="s">
        <v>20</v>
      </c>
      <c r="B21" s="22"/>
      <c r="C21" s="41"/>
      <c r="D21" s="23"/>
      <c r="E21" s="33"/>
      <c r="F21" s="22"/>
      <c r="G21" s="39">
        <f>+SUM(G15:G19)</f>
        <v>528977059</v>
      </c>
      <c r="H21" s="35"/>
      <c r="I21" s="40">
        <f>+SUM(I15:I19)</f>
        <v>595396147</v>
      </c>
      <c r="J21" s="22"/>
      <c r="K21" s="39">
        <f>+SUM(K15:K19)</f>
        <v>524301507</v>
      </c>
      <c r="L21" s="22"/>
      <c r="M21" s="40">
        <f>+SUM(M15:M19)</f>
        <v>593983629</v>
      </c>
    </row>
    <row r="22" spans="1:13" ht="21" customHeight="1">
      <c r="A22" s="25"/>
      <c r="B22" s="22"/>
      <c r="C22" s="23"/>
      <c r="D22" s="23"/>
      <c r="E22" s="29"/>
      <c r="F22" s="30"/>
      <c r="G22" s="31"/>
      <c r="H22" s="17"/>
      <c r="I22" s="17"/>
      <c r="J22" s="30"/>
      <c r="K22" s="31"/>
      <c r="L22" s="30"/>
      <c r="M22" s="17"/>
    </row>
    <row r="23" spans="1:13" s="32" customFormat="1" ht="21" customHeight="1">
      <c r="A23" s="21" t="s">
        <v>21</v>
      </c>
      <c r="B23" s="22"/>
      <c r="C23" s="22"/>
      <c r="D23" s="22"/>
      <c r="E23" s="33"/>
      <c r="F23" s="22"/>
      <c r="G23" s="34"/>
      <c r="H23" s="35"/>
      <c r="I23" s="36"/>
      <c r="J23" s="22"/>
      <c r="K23" s="34"/>
      <c r="L23" s="22"/>
      <c r="M23" s="36"/>
    </row>
    <row r="24" spans="1:13" s="32" customFormat="1" ht="6" customHeight="1">
      <c r="A24" s="21"/>
      <c r="B24" s="22"/>
      <c r="C24" s="23"/>
      <c r="D24" s="23"/>
      <c r="E24" s="33"/>
      <c r="F24" s="22"/>
      <c r="G24" s="34"/>
      <c r="H24" s="35"/>
      <c r="I24" s="36"/>
      <c r="J24" s="22"/>
      <c r="K24" s="34"/>
      <c r="L24" s="22"/>
      <c r="M24" s="36"/>
    </row>
    <row r="25" spans="1:13" s="32" customFormat="1" ht="19.8">
      <c r="A25" s="25" t="s">
        <v>22</v>
      </c>
      <c r="B25" s="22"/>
      <c r="C25" s="23"/>
      <c r="D25" s="23"/>
      <c r="E25" s="33"/>
      <c r="F25" s="30"/>
      <c r="G25" s="37">
        <v>18807598</v>
      </c>
      <c r="H25" s="35"/>
      <c r="I25" s="35">
        <v>23828151</v>
      </c>
      <c r="J25" s="30"/>
      <c r="K25" s="37">
        <v>18807598</v>
      </c>
      <c r="L25" s="30"/>
      <c r="M25" s="35">
        <v>23828151</v>
      </c>
    </row>
    <row r="26" spans="1:13" ht="21.75" customHeight="1">
      <c r="A26" s="25" t="s">
        <v>23</v>
      </c>
      <c r="B26" s="11"/>
      <c r="C26" s="13"/>
      <c r="D26" s="13"/>
      <c r="E26" s="14">
        <v>7</v>
      </c>
      <c r="G26" s="37">
        <v>2556717</v>
      </c>
      <c r="H26" s="35"/>
      <c r="I26" s="35">
        <v>0</v>
      </c>
      <c r="J26" s="30"/>
      <c r="K26" s="37">
        <v>2556717</v>
      </c>
      <c r="M26" s="15">
        <v>0</v>
      </c>
    </row>
    <row r="27" spans="1:13" ht="21" customHeight="1">
      <c r="A27" s="25" t="s">
        <v>24</v>
      </c>
      <c r="B27" s="22"/>
      <c r="C27" s="23"/>
      <c r="D27" s="23"/>
      <c r="E27" s="33">
        <v>9</v>
      </c>
      <c r="F27" s="30"/>
      <c r="G27" s="37">
        <v>0</v>
      </c>
      <c r="H27" s="35"/>
      <c r="I27" s="35">
        <v>0</v>
      </c>
      <c r="J27" s="30"/>
      <c r="K27" s="37">
        <v>4999700</v>
      </c>
      <c r="L27" s="30"/>
      <c r="M27" s="35">
        <v>4999700</v>
      </c>
    </row>
    <row r="28" spans="1:13" ht="21" customHeight="1">
      <c r="A28" s="42" t="s">
        <v>25</v>
      </c>
      <c r="B28" s="22"/>
      <c r="C28" s="23"/>
      <c r="D28" s="23"/>
      <c r="E28" s="33">
        <v>10</v>
      </c>
      <c r="F28" s="22"/>
      <c r="G28" s="37">
        <v>20368937</v>
      </c>
      <c r="H28" s="35"/>
      <c r="I28" s="35">
        <v>9262430</v>
      </c>
      <c r="J28" s="22"/>
      <c r="K28" s="37">
        <v>20252624</v>
      </c>
      <c r="L28" s="22"/>
      <c r="M28" s="35">
        <v>9130003</v>
      </c>
    </row>
    <row r="29" spans="1:13" ht="21" customHeight="1">
      <c r="A29" s="42" t="s">
        <v>26</v>
      </c>
      <c r="B29" s="22"/>
      <c r="C29" s="23"/>
      <c r="D29" s="23"/>
      <c r="E29" s="33"/>
      <c r="F29" s="22"/>
      <c r="G29" s="37">
        <v>87117</v>
      </c>
      <c r="H29" s="35"/>
      <c r="I29" s="35">
        <v>146328</v>
      </c>
      <c r="J29" s="22"/>
      <c r="K29" s="37">
        <v>82395</v>
      </c>
      <c r="L29" s="22"/>
      <c r="M29" s="35">
        <v>141606</v>
      </c>
    </row>
    <row r="30" spans="1:13" ht="21" customHeight="1">
      <c r="A30" s="42" t="s">
        <v>27</v>
      </c>
      <c r="B30" s="22"/>
      <c r="C30" s="23"/>
      <c r="D30" s="23"/>
      <c r="E30" s="33">
        <v>10</v>
      </c>
      <c r="F30" s="22"/>
      <c r="G30" s="37">
        <v>20372585</v>
      </c>
      <c r="H30" s="35"/>
      <c r="I30" s="35">
        <v>23648532</v>
      </c>
      <c r="J30" s="22"/>
      <c r="K30" s="37">
        <v>20372585</v>
      </c>
      <c r="L30" s="22"/>
      <c r="M30" s="35">
        <v>23648532</v>
      </c>
    </row>
    <row r="31" spans="1:13" ht="21" customHeight="1">
      <c r="A31" s="42" t="s">
        <v>28</v>
      </c>
      <c r="B31" s="22"/>
      <c r="C31" s="23"/>
      <c r="D31" s="23"/>
      <c r="E31" s="33"/>
      <c r="F31" s="22"/>
      <c r="G31" s="37">
        <v>25736493</v>
      </c>
      <c r="H31" s="35"/>
      <c r="I31" s="35">
        <v>12784435</v>
      </c>
      <c r="J31" s="22"/>
      <c r="K31" s="37">
        <v>25619884</v>
      </c>
      <c r="L31" s="22"/>
      <c r="M31" s="35">
        <v>12537815</v>
      </c>
    </row>
    <row r="32" spans="1:13" ht="21" customHeight="1">
      <c r="A32" s="42" t="s">
        <v>29</v>
      </c>
      <c r="B32" s="22"/>
      <c r="C32" s="23"/>
      <c r="D32" s="23"/>
      <c r="E32" s="33">
        <v>11</v>
      </c>
      <c r="F32" s="22"/>
      <c r="G32" s="39">
        <v>98580861</v>
      </c>
      <c r="H32" s="35"/>
      <c r="I32" s="40">
        <v>92940366</v>
      </c>
      <c r="J32" s="22"/>
      <c r="K32" s="39">
        <v>98581161</v>
      </c>
      <c r="L32" s="22"/>
      <c r="M32" s="40">
        <v>92940666</v>
      </c>
    </row>
    <row r="33" spans="1:13" s="32" customFormat="1" ht="6" customHeight="1">
      <c r="A33" s="21"/>
      <c r="B33" s="22"/>
      <c r="C33" s="23"/>
      <c r="D33" s="23"/>
      <c r="E33" s="33"/>
      <c r="F33" s="22"/>
      <c r="G33" s="34"/>
      <c r="H33" s="35"/>
      <c r="I33" s="36"/>
      <c r="J33" s="22"/>
      <c r="K33" s="34"/>
      <c r="L33" s="22"/>
      <c r="M33" s="36"/>
    </row>
    <row r="34" spans="1:13" s="32" customFormat="1" ht="19.8">
      <c r="A34" s="21" t="s">
        <v>30</v>
      </c>
      <c r="B34" s="25"/>
      <c r="C34" s="23"/>
      <c r="D34" s="23"/>
      <c r="E34" s="33"/>
      <c r="F34" s="22"/>
      <c r="G34" s="39">
        <f>SUM(G25:G32)</f>
        <v>186510308</v>
      </c>
      <c r="H34" s="35"/>
      <c r="I34" s="40">
        <f>SUM(I25:I32)</f>
        <v>162610242</v>
      </c>
      <c r="J34" s="22"/>
      <c r="K34" s="39">
        <f>SUM(K25:K32)</f>
        <v>191272664</v>
      </c>
      <c r="L34" s="22"/>
      <c r="M34" s="40">
        <f>SUM(M25:M32)</f>
        <v>167226473</v>
      </c>
    </row>
    <row r="35" spans="1:13" s="32" customFormat="1" ht="6" customHeight="1">
      <c r="A35" s="21"/>
      <c r="B35" s="22"/>
      <c r="C35" s="23"/>
      <c r="D35" s="23"/>
      <c r="E35" s="33"/>
      <c r="F35" s="22"/>
      <c r="G35" s="34"/>
      <c r="H35" s="35"/>
      <c r="I35" s="36"/>
      <c r="J35" s="22"/>
      <c r="K35" s="34"/>
      <c r="L35" s="22"/>
      <c r="M35" s="36"/>
    </row>
    <row r="36" spans="1:13" s="32" customFormat="1" ht="20.399999999999999" thickBot="1">
      <c r="A36" s="21" t="s">
        <v>31</v>
      </c>
      <c r="B36" s="25"/>
      <c r="C36" s="23"/>
      <c r="D36" s="23"/>
      <c r="E36" s="33"/>
      <c r="F36" s="22"/>
      <c r="G36" s="43">
        <f>SUM(G21+G34)</f>
        <v>715487367</v>
      </c>
      <c r="H36" s="35"/>
      <c r="I36" s="44">
        <f>SUM(I21+I34)</f>
        <v>758006389</v>
      </c>
      <c r="J36" s="22"/>
      <c r="K36" s="43">
        <f>SUM(K21+K34)</f>
        <v>715574171</v>
      </c>
      <c r="L36" s="22"/>
      <c r="M36" s="44">
        <f>SUM(M21+M34)</f>
        <v>761210102</v>
      </c>
    </row>
    <row r="37" spans="1:13" ht="21.75" customHeight="1" thickTop="1">
      <c r="A37" s="1"/>
      <c r="B37" s="11"/>
      <c r="C37" s="13"/>
      <c r="D37" s="13"/>
    </row>
    <row r="38" spans="1:13" ht="21.75" customHeight="1">
      <c r="A38" s="1"/>
      <c r="B38" s="11"/>
      <c r="C38" s="13"/>
      <c r="D38" s="13"/>
    </row>
    <row r="39" spans="1:13" ht="21.75" customHeight="1">
      <c r="A39" s="1"/>
      <c r="B39" s="11"/>
      <c r="C39" s="13"/>
      <c r="D39" s="13"/>
      <c r="E39" s="104"/>
    </row>
    <row r="40" spans="1:13" ht="21.75" customHeight="1">
      <c r="A40" s="1"/>
      <c r="B40" s="11"/>
      <c r="C40" s="13"/>
      <c r="D40" s="13"/>
      <c r="E40" s="104"/>
    </row>
    <row r="41" spans="1:13" ht="21.75" customHeight="1">
      <c r="A41" s="1"/>
      <c r="B41" s="11"/>
      <c r="C41" s="13"/>
      <c r="D41" s="13"/>
      <c r="E41" s="104"/>
    </row>
    <row r="42" spans="1:13" ht="21.75" customHeight="1">
      <c r="A42" s="1"/>
      <c r="B42" s="11"/>
      <c r="C42" s="13"/>
      <c r="D42" s="13"/>
      <c r="G42" s="92"/>
    </row>
    <row r="43" spans="1:13" ht="19.8">
      <c r="A43" s="1"/>
      <c r="B43" s="11"/>
      <c r="C43" s="13"/>
      <c r="D43" s="13"/>
    </row>
    <row r="44" spans="1:13" ht="21.75" customHeight="1">
      <c r="A44" s="107" t="s">
        <v>32</v>
      </c>
      <c r="B44" s="10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</row>
    <row r="45" spans="1:13" ht="21.75" customHeight="1">
      <c r="A45" s="14"/>
      <c r="B45" s="14"/>
      <c r="C45" s="14"/>
      <c r="D45" s="14"/>
      <c r="E45" s="14" t="s">
        <v>33</v>
      </c>
      <c r="F45" s="14"/>
      <c r="G45" s="92"/>
      <c r="H45" s="92"/>
      <c r="I45" s="92"/>
      <c r="J45" s="92"/>
      <c r="K45" s="92"/>
      <c r="L45" s="92"/>
      <c r="M45" s="92"/>
    </row>
    <row r="46" spans="1:13" ht="21.75" customHeight="1">
      <c r="A46" s="14"/>
      <c r="B46" s="14"/>
      <c r="C46" s="14"/>
      <c r="D46" s="14"/>
      <c r="F46" s="14"/>
      <c r="G46" s="92"/>
      <c r="H46" s="92"/>
      <c r="I46" s="92"/>
      <c r="J46" s="92"/>
      <c r="K46" s="92"/>
      <c r="L46" s="92"/>
      <c r="M46" s="92"/>
    </row>
    <row r="47" spans="1:13" ht="21.75" customHeight="1">
      <c r="A47" s="101"/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</row>
    <row r="48" spans="1:13" ht="18.600000000000001">
      <c r="A48" s="14"/>
      <c r="B48" s="14"/>
      <c r="C48" s="14"/>
      <c r="D48" s="14"/>
      <c r="F48" s="14"/>
      <c r="G48" s="92"/>
      <c r="H48" s="92"/>
      <c r="I48" s="92"/>
      <c r="J48" s="92"/>
      <c r="K48" s="92"/>
      <c r="L48" s="92"/>
      <c r="M48" s="92"/>
    </row>
    <row r="49" spans="1:13" ht="21.9" customHeight="1">
      <c r="A49" s="105" t="s">
        <v>34</v>
      </c>
      <c r="B49" s="105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</row>
    <row r="50" spans="1:13" s="1" customFormat="1" ht="21.75" customHeight="1">
      <c r="A50" s="1" t="s">
        <v>0</v>
      </c>
      <c r="C50" s="2"/>
      <c r="E50" s="3"/>
      <c r="G50" s="4"/>
      <c r="H50" s="4"/>
      <c r="I50" s="4"/>
      <c r="K50" s="4"/>
      <c r="L50" s="5"/>
      <c r="M50" s="4"/>
    </row>
    <row r="51" spans="1:13" s="1" customFormat="1" ht="21.75" customHeight="1">
      <c r="A51" s="1" t="s">
        <v>1</v>
      </c>
      <c r="C51" s="2"/>
      <c r="D51" s="2"/>
      <c r="E51" s="3"/>
      <c r="G51" s="4"/>
      <c r="H51" s="4"/>
      <c r="I51" s="4"/>
      <c r="K51" s="4"/>
      <c r="L51" s="5"/>
      <c r="M51" s="4"/>
    </row>
    <row r="52" spans="1:13" s="1" customFormat="1" ht="21.75" customHeight="1">
      <c r="A52" s="6" t="str">
        <f>A3</f>
        <v>ณ วันที่ 30 มิถุนายน พ.ศ. 2567</v>
      </c>
      <c r="B52" s="6"/>
      <c r="C52" s="7"/>
      <c r="D52" s="7"/>
      <c r="E52" s="8"/>
      <c r="F52" s="6"/>
      <c r="G52" s="9"/>
      <c r="H52" s="9"/>
      <c r="I52" s="9"/>
      <c r="J52" s="6"/>
      <c r="K52" s="9"/>
      <c r="L52" s="10"/>
      <c r="M52" s="9"/>
    </row>
    <row r="53" spans="1:13" ht="21.75" customHeight="1">
      <c r="A53" s="1"/>
      <c r="B53" s="1"/>
      <c r="C53" s="13"/>
      <c r="D53" s="13"/>
    </row>
    <row r="54" spans="1:13" ht="21.75" customHeight="1">
      <c r="A54" s="11"/>
      <c r="C54" s="13"/>
      <c r="D54" s="13"/>
      <c r="G54" s="106" t="s">
        <v>3</v>
      </c>
      <c r="H54" s="106"/>
      <c r="I54" s="106"/>
      <c r="K54" s="106" t="s">
        <v>4</v>
      </c>
      <c r="L54" s="106"/>
      <c r="M54" s="106"/>
    </row>
    <row r="55" spans="1:13" ht="21.75" customHeight="1">
      <c r="A55" s="1"/>
      <c r="B55" s="1"/>
      <c r="C55" s="13"/>
      <c r="D55" s="13"/>
      <c r="G55" s="4" t="s">
        <v>5</v>
      </c>
      <c r="H55" s="4"/>
      <c r="I55" s="4" t="s">
        <v>6</v>
      </c>
      <c r="K55" s="4" t="s">
        <v>5</v>
      </c>
      <c r="L55" s="4"/>
      <c r="M55" s="4" t="s">
        <v>6</v>
      </c>
    </row>
    <row r="56" spans="1:13" ht="21.75" customHeight="1">
      <c r="A56" s="1"/>
      <c r="B56" s="1"/>
      <c r="C56" s="13"/>
      <c r="D56" s="13"/>
      <c r="G56" s="4" t="s">
        <v>7</v>
      </c>
      <c r="H56" s="17"/>
      <c r="I56" s="4" t="s">
        <v>8</v>
      </c>
      <c r="K56" s="4" t="s">
        <v>7</v>
      </c>
      <c r="M56" s="4" t="s">
        <v>8</v>
      </c>
    </row>
    <row r="57" spans="1:13" ht="21.75" customHeight="1">
      <c r="A57" s="1"/>
      <c r="B57" s="1"/>
      <c r="C57" s="13"/>
      <c r="D57" s="13"/>
      <c r="G57" s="4" t="s">
        <v>9</v>
      </c>
      <c r="H57" s="4"/>
      <c r="I57" s="4" t="s">
        <v>10</v>
      </c>
      <c r="K57" s="4" t="s">
        <v>9</v>
      </c>
      <c r="M57" s="4" t="s">
        <v>10</v>
      </c>
    </row>
    <row r="58" spans="1:13" ht="21.75" customHeight="1">
      <c r="A58" s="11"/>
      <c r="C58" s="13"/>
      <c r="D58" s="13"/>
      <c r="E58" s="8" t="s">
        <v>11</v>
      </c>
      <c r="F58" s="18"/>
      <c r="G58" s="9" t="s">
        <v>12</v>
      </c>
      <c r="H58" s="4"/>
      <c r="I58" s="9" t="s">
        <v>12</v>
      </c>
      <c r="J58" s="18"/>
      <c r="K58" s="9" t="s">
        <v>12</v>
      </c>
      <c r="L58" s="19"/>
      <c r="M58" s="9" t="s">
        <v>12</v>
      </c>
    </row>
    <row r="59" spans="1:13" ht="21.75" customHeight="1">
      <c r="A59" s="11"/>
      <c r="C59" s="13"/>
      <c r="D59" s="13"/>
      <c r="E59" s="3"/>
      <c r="F59" s="18"/>
      <c r="G59" s="20"/>
      <c r="H59" s="4"/>
      <c r="I59" s="4"/>
      <c r="J59" s="18"/>
      <c r="K59" s="20"/>
      <c r="L59" s="19"/>
      <c r="M59" s="4"/>
    </row>
    <row r="60" spans="1:13" ht="21.75" customHeight="1">
      <c r="A60" s="21" t="s">
        <v>35</v>
      </c>
      <c r="B60" s="22"/>
      <c r="C60" s="41"/>
      <c r="D60" s="23"/>
      <c r="E60" s="33"/>
      <c r="F60" s="22"/>
      <c r="G60" s="45"/>
      <c r="H60" s="22"/>
      <c r="I60" s="22"/>
      <c r="J60" s="22"/>
      <c r="K60" s="45"/>
      <c r="L60" s="22"/>
      <c r="M60" s="22"/>
    </row>
    <row r="61" spans="1:13" s="32" customFormat="1" ht="6" customHeight="1">
      <c r="A61" s="25"/>
      <c r="B61" s="22"/>
      <c r="C61" s="23"/>
      <c r="D61" s="23"/>
      <c r="E61" s="29"/>
      <c r="F61" s="30"/>
      <c r="G61" s="37"/>
      <c r="H61" s="35"/>
      <c r="I61" s="35"/>
      <c r="J61" s="30"/>
      <c r="K61" s="37"/>
      <c r="L61" s="30"/>
      <c r="M61" s="35"/>
    </row>
    <row r="62" spans="1:13" ht="21.75" customHeight="1">
      <c r="A62" s="21" t="s">
        <v>36</v>
      </c>
      <c r="B62" s="22"/>
      <c r="C62" s="23"/>
      <c r="D62" s="23"/>
      <c r="E62" s="33"/>
      <c r="F62" s="22"/>
      <c r="G62" s="37"/>
      <c r="H62" s="35"/>
      <c r="I62" s="35"/>
      <c r="J62" s="22"/>
      <c r="K62" s="37"/>
      <c r="L62" s="22"/>
      <c r="M62" s="35"/>
    </row>
    <row r="63" spans="1:13" s="32" customFormat="1" ht="6" customHeight="1">
      <c r="A63" s="25"/>
      <c r="B63" s="22"/>
      <c r="C63" s="23"/>
      <c r="D63" s="23"/>
      <c r="E63" s="29"/>
      <c r="F63" s="30"/>
      <c r="G63" s="31"/>
      <c r="H63" s="17"/>
      <c r="I63" s="17"/>
      <c r="J63" s="30"/>
      <c r="K63" s="31"/>
      <c r="L63" s="30"/>
      <c r="M63" s="17"/>
    </row>
    <row r="64" spans="1:13" ht="21.75" customHeight="1">
      <c r="A64" s="25" t="s">
        <v>37</v>
      </c>
      <c r="B64" s="22"/>
      <c r="C64" s="23"/>
      <c r="D64" s="23"/>
      <c r="E64" s="33">
        <v>12</v>
      </c>
      <c r="F64" s="30"/>
      <c r="G64" s="37">
        <v>14707931</v>
      </c>
      <c r="H64" s="35"/>
      <c r="I64" s="35">
        <v>7655859</v>
      </c>
      <c r="J64" s="30"/>
      <c r="K64" s="37">
        <v>14707931</v>
      </c>
      <c r="L64" s="30"/>
      <c r="M64" s="35">
        <v>7655859</v>
      </c>
    </row>
    <row r="65" spans="1:13" ht="21.75" customHeight="1">
      <c r="A65" s="25" t="s">
        <v>38</v>
      </c>
      <c r="B65" s="22"/>
      <c r="C65" s="23"/>
      <c r="D65" s="23"/>
      <c r="F65" s="30"/>
      <c r="G65" s="37"/>
      <c r="H65" s="35"/>
      <c r="I65" s="35"/>
      <c r="J65" s="30"/>
      <c r="K65" s="37"/>
      <c r="L65" s="30"/>
      <c r="M65" s="35"/>
    </row>
    <row r="66" spans="1:13" ht="21.75" customHeight="1">
      <c r="A66" s="25"/>
      <c r="B66" s="46" t="s">
        <v>39</v>
      </c>
      <c r="C66" s="23"/>
      <c r="D66" s="23"/>
      <c r="E66" s="33">
        <v>12</v>
      </c>
      <c r="F66" s="30"/>
      <c r="G66" s="37">
        <v>3074722</v>
      </c>
      <c r="H66" s="35"/>
      <c r="I66" s="35">
        <v>10301844</v>
      </c>
      <c r="J66" s="30"/>
      <c r="K66" s="37">
        <v>3074722</v>
      </c>
      <c r="L66" s="30"/>
      <c r="M66" s="35">
        <v>10301844</v>
      </c>
    </row>
    <row r="67" spans="1:13" ht="21.75" customHeight="1">
      <c r="A67" s="12" t="s">
        <v>40</v>
      </c>
      <c r="B67" s="22"/>
      <c r="C67" s="23"/>
      <c r="D67" s="23"/>
      <c r="E67" s="33">
        <v>13</v>
      </c>
      <c r="F67" s="22"/>
      <c r="G67" s="37">
        <v>85129709</v>
      </c>
      <c r="H67" s="35"/>
      <c r="I67" s="35">
        <v>98251391</v>
      </c>
      <c r="J67" s="22"/>
      <c r="K67" s="37">
        <v>81250119</v>
      </c>
      <c r="L67" s="22"/>
      <c r="M67" s="35">
        <v>97183943</v>
      </c>
    </row>
    <row r="68" spans="1:13" ht="21.75" customHeight="1">
      <c r="A68" s="12" t="s">
        <v>41</v>
      </c>
      <c r="B68" s="22"/>
      <c r="C68" s="23"/>
      <c r="D68" s="23"/>
      <c r="E68" s="33">
        <v>14</v>
      </c>
      <c r="F68" s="22"/>
      <c r="G68" s="37">
        <v>39548676</v>
      </c>
      <c r="H68" s="35"/>
      <c r="I68" s="35">
        <v>11652362</v>
      </c>
      <c r="J68" s="22"/>
      <c r="K68" s="37">
        <v>39534406</v>
      </c>
      <c r="L68" s="22"/>
      <c r="M68" s="35">
        <v>11442100</v>
      </c>
    </row>
    <row r="69" spans="1:13" ht="21.75" customHeight="1">
      <c r="A69" s="12" t="s">
        <v>42</v>
      </c>
      <c r="B69" s="22"/>
      <c r="C69" s="23"/>
      <c r="D69" s="23"/>
      <c r="E69" s="33">
        <v>12</v>
      </c>
      <c r="F69" s="22"/>
      <c r="G69" s="37">
        <v>4755549</v>
      </c>
      <c r="H69" s="35"/>
      <c r="I69" s="35">
        <v>5552874</v>
      </c>
      <c r="J69" s="22"/>
      <c r="K69" s="37">
        <v>4755549</v>
      </c>
      <c r="L69" s="22"/>
      <c r="M69" s="35">
        <v>5552874</v>
      </c>
    </row>
    <row r="70" spans="1:13" ht="21.75" customHeight="1">
      <c r="A70" s="12" t="s">
        <v>43</v>
      </c>
      <c r="B70" s="22"/>
      <c r="C70" s="23"/>
      <c r="D70" s="23"/>
      <c r="E70" s="100" t="s">
        <v>166</v>
      </c>
      <c r="F70" s="22"/>
      <c r="G70" s="37">
        <v>0</v>
      </c>
      <c r="H70" s="35"/>
      <c r="I70" s="35" t="s">
        <v>156</v>
      </c>
      <c r="J70" s="22"/>
      <c r="K70" s="37">
        <v>3500000</v>
      </c>
      <c r="L70" s="22"/>
      <c r="M70" s="35">
        <v>3500000</v>
      </c>
    </row>
    <row r="71" spans="1:13" ht="21.75" customHeight="1">
      <c r="A71" s="12" t="s">
        <v>44</v>
      </c>
      <c r="B71" s="22"/>
      <c r="C71" s="23"/>
      <c r="D71" s="23"/>
      <c r="E71" s="33"/>
      <c r="F71" s="22"/>
      <c r="G71" s="37">
        <v>54157</v>
      </c>
      <c r="H71" s="35"/>
      <c r="I71" s="35">
        <v>864658</v>
      </c>
      <c r="J71" s="22"/>
      <c r="K71" s="37">
        <v>54157</v>
      </c>
      <c r="L71" s="22"/>
      <c r="M71" s="35">
        <v>864658</v>
      </c>
    </row>
    <row r="72" spans="1:13" ht="21.75" customHeight="1">
      <c r="A72" s="22" t="s">
        <v>45</v>
      </c>
      <c r="C72" s="22"/>
      <c r="D72" s="22"/>
      <c r="E72" s="33"/>
      <c r="F72" s="22"/>
      <c r="G72" s="39">
        <v>7962295</v>
      </c>
      <c r="H72" s="35"/>
      <c r="I72" s="40">
        <v>9761041</v>
      </c>
      <c r="J72" s="22"/>
      <c r="K72" s="39">
        <v>7918352</v>
      </c>
      <c r="L72" s="22"/>
      <c r="M72" s="40">
        <v>9753287</v>
      </c>
    </row>
    <row r="73" spans="1:13" s="32" customFormat="1" ht="6" customHeight="1">
      <c r="A73" s="25"/>
      <c r="B73" s="22"/>
      <c r="C73" s="23"/>
      <c r="D73" s="23"/>
      <c r="E73" s="29"/>
      <c r="F73" s="30"/>
      <c r="G73" s="31"/>
      <c r="H73" s="17"/>
      <c r="I73" s="17"/>
      <c r="J73" s="30"/>
      <c r="K73" s="31"/>
      <c r="L73" s="30"/>
      <c r="M73" s="17"/>
    </row>
    <row r="74" spans="1:13" ht="21.75" customHeight="1">
      <c r="A74" s="21" t="s">
        <v>46</v>
      </c>
      <c r="B74" s="22"/>
      <c r="C74" s="22"/>
      <c r="D74" s="22"/>
      <c r="E74" s="33"/>
      <c r="F74" s="22"/>
      <c r="G74" s="47">
        <f>SUM(G64:G72)</f>
        <v>155233039</v>
      </c>
      <c r="H74" s="27"/>
      <c r="I74" s="48">
        <f>SUM(I64:I72)</f>
        <v>144040029</v>
      </c>
      <c r="J74" s="22"/>
      <c r="K74" s="47">
        <f>SUM(K64:K72)</f>
        <v>154795236</v>
      </c>
      <c r="L74" s="22"/>
      <c r="M74" s="48">
        <f>SUM(M64:M72)</f>
        <v>146254565</v>
      </c>
    </row>
    <row r="75" spans="1:13" s="32" customFormat="1" ht="21.75" customHeight="1">
      <c r="A75" s="22"/>
      <c r="B75" s="22"/>
      <c r="C75" s="23"/>
      <c r="D75" s="23"/>
      <c r="E75" s="33"/>
      <c r="F75" s="22"/>
      <c r="G75" s="37"/>
      <c r="H75" s="35"/>
      <c r="I75" s="35"/>
      <c r="J75" s="22"/>
      <c r="K75" s="37"/>
      <c r="L75" s="22"/>
      <c r="M75" s="35"/>
    </row>
    <row r="76" spans="1:13" ht="21.75" customHeight="1">
      <c r="A76" s="21" t="s">
        <v>47</v>
      </c>
      <c r="B76" s="22"/>
      <c r="C76" s="23"/>
      <c r="D76" s="23"/>
      <c r="E76" s="33"/>
      <c r="F76" s="22"/>
      <c r="G76" s="34"/>
      <c r="H76" s="35"/>
      <c r="I76" s="36"/>
      <c r="J76" s="22"/>
      <c r="K76" s="34"/>
      <c r="L76" s="22"/>
      <c r="M76" s="36"/>
    </row>
    <row r="77" spans="1:13" s="32" customFormat="1" ht="6" customHeight="1">
      <c r="A77" s="21"/>
      <c r="B77" s="22"/>
      <c r="C77" s="23"/>
      <c r="D77" s="23"/>
      <c r="E77" s="33"/>
      <c r="F77" s="22"/>
      <c r="G77" s="34"/>
      <c r="H77" s="35"/>
      <c r="I77" s="36"/>
      <c r="J77" s="22"/>
      <c r="K77" s="34"/>
      <c r="L77" s="22"/>
      <c r="M77" s="36"/>
    </row>
    <row r="78" spans="1:13" ht="21.75" customHeight="1">
      <c r="A78" s="22" t="s">
        <v>38</v>
      </c>
      <c r="B78" s="22"/>
      <c r="C78" s="23"/>
      <c r="D78" s="23"/>
      <c r="E78" s="33">
        <v>12</v>
      </c>
      <c r="F78" s="22"/>
      <c r="G78" s="34">
        <v>3162934</v>
      </c>
      <c r="H78" s="35"/>
      <c r="I78" s="36">
        <v>3929248</v>
      </c>
      <c r="J78" s="22"/>
      <c r="K78" s="34">
        <v>3162934</v>
      </c>
      <c r="L78" s="22"/>
      <c r="M78" s="36">
        <v>3929248</v>
      </c>
    </row>
    <row r="79" spans="1:13" ht="21.75" customHeight="1">
      <c r="A79" s="12" t="s">
        <v>48</v>
      </c>
      <c r="C79" s="22"/>
      <c r="D79" s="22"/>
      <c r="E79" s="33">
        <v>12</v>
      </c>
      <c r="F79" s="22"/>
      <c r="G79" s="37">
        <v>11533564</v>
      </c>
      <c r="H79" s="35"/>
      <c r="I79" s="35">
        <v>13681172</v>
      </c>
      <c r="J79" s="22"/>
      <c r="K79" s="37">
        <v>11533564</v>
      </c>
      <c r="L79" s="22"/>
      <c r="M79" s="35">
        <v>13681172</v>
      </c>
    </row>
    <row r="80" spans="1:13" ht="21.75" customHeight="1">
      <c r="A80" s="12" t="s">
        <v>49</v>
      </c>
      <c r="C80" s="22"/>
      <c r="D80" s="22"/>
      <c r="E80" s="33"/>
      <c r="F80" s="22"/>
      <c r="G80" s="37"/>
      <c r="H80" s="35"/>
      <c r="I80" s="35"/>
      <c r="J80" s="22"/>
      <c r="K80" s="37"/>
      <c r="L80" s="22"/>
      <c r="M80" s="35"/>
    </row>
    <row r="81" spans="1:13" ht="21.75" customHeight="1">
      <c r="B81" s="12" t="s">
        <v>50</v>
      </c>
      <c r="C81" s="22"/>
      <c r="D81" s="22"/>
      <c r="E81" s="33"/>
      <c r="F81" s="22"/>
      <c r="G81" s="37">
        <v>5607747</v>
      </c>
      <c r="H81" s="35"/>
      <c r="I81" s="35">
        <v>4938412</v>
      </c>
      <c r="J81" s="22"/>
      <c r="K81" s="37">
        <v>5607747</v>
      </c>
      <c r="L81" s="22"/>
      <c r="M81" s="35">
        <v>4938412</v>
      </c>
    </row>
    <row r="82" spans="1:13" ht="21.75" customHeight="1">
      <c r="A82" s="12" t="s">
        <v>51</v>
      </c>
      <c r="C82" s="22"/>
      <c r="D82" s="22"/>
      <c r="E82" s="33"/>
      <c r="F82" s="22"/>
      <c r="G82" s="39">
        <v>29324948</v>
      </c>
      <c r="H82" s="35"/>
      <c r="I82" s="40">
        <v>27418641</v>
      </c>
      <c r="J82" s="22"/>
      <c r="K82" s="39">
        <v>29324948</v>
      </c>
      <c r="L82" s="22"/>
      <c r="M82" s="40">
        <v>27418641</v>
      </c>
    </row>
    <row r="83" spans="1:13" s="32" customFormat="1" ht="6" customHeight="1">
      <c r="A83" s="25"/>
      <c r="B83" s="22"/>
      <c r="C83" s="23"/>
      <c r="D83" s="23"/>
      <c r="E83" s="29"/>
      <c r="F83" s="30"/>
      <c r="G83" s="31"/>
      <c r="H83" s="17"/>
      <c r="I83" s="17"/>
      <c r="J83" s="30"/>
      <c r="K83" s="31"/>
      <c r="L83" s="30"/>
      <c r="M83" s="17"/>
    </row>
    <row r="84" spans="1:13" ht="21.75" customHeight="1">
      <c r="A84" s="21" t="s">
        <v>52</v>
      </c>
      <c r="B84" s="22"/>
      <c r="C84" s="22"/>
      <c r="D84" s="23"/>
      <c r="E84" s="33"/>
      <c r="F84" s="22"/>
      <c r="G84" s="39">
        <f>SUM(G78:G82)</f>
        <v>49629193</v>
      </c>
      <c r="H84" s="35"/>
      <c r="I84" s="40">
        <f>SUM(I78:I82)</f>
        <v>49967473</v>
      </c>
      <c r="J84" s="22"/>
      <c r="K84" s="39">
        <f>SUM(K78:K82)</f>
        <v>49629193</v>
      </c>
      <c r="L84" s="22"/>
      <c r="M84" s="40">
        <f>SUM(M78:M82)</f>
        <v>49967473</v>
      </c>
    </row>
    <row r="85" spans="1:13" s="32" customFormat="1" ht="6" customHeight="1">
      <c r="A85" s="25"/>
      <c r="B85" s="22"/>
      <c r="C85" s="23"/>
      <c r="D85" s="23"/>
      <c r="E85" s="29"/>
      <c r="F85" s="30"/>
      <c r="G85" s="31"/>
      <c r="H85" s="17"/>
      <c r="I85" s="17"/>
      <c r="J85" s="30"/>
      <c r="K85" s="31"/>
      <c r="L85" s="30"/>
      <c r="M85" s="17"/>
    </row>
    <row r="86" spans="1:13" ht="21.75" customHeight="1">
      <c r="A86" s="21" t="s">
        <v>53</v>
      </c>
      <c r="B86" s="22"/>
      <c r="C86" s="22"/>
      <c r="D86" s="22"/>
      <c r="E86" s="33"/>
      <c r="F86" s="22"/>
      <c r="G86" s="39">
        <f>SUM(G74+G84)</f>
        <v>204862232</v>
      </c>
      <c r="H86" s="35"/>
      <c r="I86" s="40">
        <f>SUM(I74+I84)</f>
        <v>194007502</v>
      </c>
      <c r="J86" s="22"/>
      <c r="K86" s="39">
        <f>SUM(K74+K84)</f>
        <v>204424429</v>
      </c>
      <c r="L86" s="22"/>
      <c r="M86" s="40">
        <f>SUM(M74+M84)</f>
        <v>196222038</v>
      </c>
    </row>
    <row r="87" spans="1:13" ht="21.75" customHeight="1">
      <c r="C87" s="13"/>
      <c r="D87" s="13"/>
    </row>
    <row r="88" spans="1:13" ht="21.75" customHeight="1">
      <c r="C88" s="13"/>
      <c r="D88" s="13"/>
    </row>
    <row r="89" spans="1:13" ht="21.75" customHeight="1">
      <c r="C89" s="13"/>
      <c r="D89" s="13"/>
      <c r="E89" s="104"/>
    </row>
    <row r="90" spans="1:13" ht="21.75" customHeight="1">
      <c r="C90" s="13"/>
      <c r="D90" s="13"/>
      <c r="E90" s="104"/>
    </row>
    <row r="91" spans="1:13" ht="21.75" customHeight="1">
      <c r="C91" s="13"/>
      <c r="D91" s="13"/>
      <c r="E91" s="104"/>
    </row>
    <row r="92" spans="1:13" ht="21.75" customHeight="1">
      <c r="C92" s="13"/>
      <c r="D92" s="13"/>
    </row>
    <row r="93" spans="1:13" ht="21.75" customHeight="1">
      <c r="C93" s="13"/>
      <c r="D93" s="13"/>
    </row>
    <row r="94" spans="1:13" ht="21.75" customHeight="1">
      <c r="C94" s="13"/>
      <c r="D94" s="13"/>
    </row>
    <row r="95" spans="1:13" ht="21.75" customHeight="1">
      <c r="C95" s="13"/>
      <c r="D95" s="13"/>
    </row>
    <row r="96" spans="1:13" ht="8.25" customHeight="1">
      <c r="C96" s="13"/>
      <c r="D96" s="13"/>
    </row>
    <row r="97" spans="1:13" ht="21.9" customHeight="1">
      <c r="A97" s="105" t="s">
        <v>34</v>
      </c>
      <c r="B97" s="105"/>
      <c r="C97" s="105"/>
      <c r="D97" s="105"/>
      <c r="E97" s="105"/>
      <c r="F97" s="105"/>
      <c r="G97" s="105"/>
      <c r="H97" s="105"/>
      <c r="I97" s="105"/>
      <c r="J97" s="105"/>
      <c r="K97" s="105"/>
      <c r="L97" s="105"/>
      <c r="M97" s="105"/>
    </row>
    <row r="98" spans="1:13" s="1" customFormat="1" ht="21.75" customHeight="1">
      <c r="A98" s="1" t="s">
        <v>0</v>
      </c>
      <c r="C98" s="2"/>
      <c r="E98" s="3"/>
      <c r="G98" s="4"/>
      <c r="H98" s="4"/>
      <c r="I98" s="4"/>
      <c r="K98" s="4"/>
      <c r="L98" s="5"/>
      <c r="M98" s="4"/>
    </row>
    <row r="99" spans="1:13" s="1" customFormat="1" ht="21.75" customHeight="1">
      <c r="A99" s="1" t="s">
        <v>54</v>
      </c>
      <c r="C99" s="2"/>
      <c r="D99" s="2"/>
      <c r="E99" s="3"/>
      <c r="G99" s="4"/>
      <c r="H99" s="4"/>
      <c r="I99" s="4"/>
      <c r="K99" s="4"/>
      <c r="L99" s="5"/>
      <c r="M99" s="4"/>
    </row>
    <row r="100" spans="1:13" s="1" customFormat="1" ht="21.75" customHeight="1">
      <c r="A100" s="6" t="str">
        <f>A3</f>
        <v>ณ วันที่ 30 มิถุนายน พ.ศ. 2567</v>
      </c>
      <c r="B100" s="6"/>
      <c r="C100" s="7"/>
      <c r="D100" s="7"/>
      <c r="E100" s="8"/>
      <c r="F100" s="6"/>
      <c r="G100" s="9"/>
      <c r="H100" s="9"/>
      <c r="I100" s="9"/>
      <c r="J100" s="6"/>
      <c r="K100" s="9"/>
      <c r="L100" s="10"/>
      <c r="M100" s="9"/>
    </row>
    <row r="101" spans="1:13" ht="21.75" customHeight="1">
      <c r="A101" s="11"/>
      <c r="C101" s="13"/>
      <c r="D101" s="13"/>
    </row>
    <row r="102" spans="1:13" ht="21.75" customHeight="1">
      <c r="A102" s="11"/>
      <c r="C102" s="13"/>
      <c r="D102" s="13"/>
      <c r="G102" s="106" t="s">
        <v>3</v>
      </c>
      <c r="H102" s="106"/>
      <c r="I102" s="106"/>
      <c r="K102" s="106" t="s">
        <v>4</v>
      </c>
      <c r="L102" s="106"/>
      <c r="M102" s="106"/>
    </row>
    <row r="103" spans="1:13" ht="21.75" customHeight="1">
      <c r="A103" s="11"/>
      <c r="C103" s="13"/>
      <c r="D103" s="13"/>
      <c r="G103" s="4" t="s">
        <v>5</v>
      </c>
      <c r="H103" s="4"/>
      <c r="I103" s="4" t="s">
        <v>6</v>
      </c>
      <c r="K103" s="4" t="s">
        <v>5</v>
      </c>
      <c r="L103" s="4"/>
      <c r="M103" s="4" t="s">
        <v>6</v>
      </c>
    </row>
    <row r="104" spans="1:13" ht="21.75" customHeight="1">
      <c r="A104" s="11"/>
      <c r="C104" s="13"/>
      <c r="D104" s="13"/>
      <c r="G104" s="4" t="s">
        <v>7</v>
      </c>
      <c r="H104" s="17"/>
      <c r="I104" s="4" t="s">
        <v>8</v>
      </c>
      <c r="K104" s="4" t="s">
        <v>7</v>
      </c>
      <c r="M104" s="4" t="s">
        <v>8</v>
      </c>
    </row>
    <row r="105" spans="1:13" ht="21.75" customHeight="1">
      <c r="A105" s="11"/>
      <c r="C105" s="13"/>
      <c r="D105" s="13"/>
      <c r="G105" s="4" t="s">
        <v>9</v>
      </c>
      <c r="H105" s="4"/>
      <c r="I105" s="4" t="s">
        <v>10</v>
      </c>
      <c r="K105" s="4" t="s">
        <v>9</v>
      </c>
      <c r="M105" s="4" t="s">
        <v>10</v>
      </c>
    </row>
    <row r="106" spans="1:13" ht="21.75" customHeight="1">
      <c r="A106" s="11"/>
      <c r="C106" s="13"/>
      <c r="D106" s="13"/>
      <c r="E106"/>
      <c r="F106" s="18"/>
      <c r="G106" s="9" t="s">
        <v>12</v>
      </c>
      <c r="H106" s="4"/>
      <c r="I106" s="9" t="s">
        <v>12</v>
      </c>
      <c r="J106" s="18"/>
      <c r="K106" s="9" t="s">
        <v>12</v>
      </c>
      <c r="L106" s="19"/>
      <c r="M106" s="9" t="s">
        <v>12</v>
      </c>
    </row>
    <row r="107" spans="1:13" ht="21.75" customHeight="1">
      <c r="C107" s="13"/>
      <c r="D107" s="13"/>
      <c r="G107" s="49"/>
      <c r="K107" s="49"/>
    </row>
    <row r="108" spans="1:13" ht="21.75" customHeight="1">
      <c r="A108" s="21" t="s">
        <v>55</v>
      </c>
      <c r="B108" s="22"/>
      <c r="C108" s="41"/>
      <c r="D108" s="23"/>
      <c r="E108" s="33"/>
      <c r="F108" s="22"/>
      <c r="G108" s="45"/>
      <c r="H108" s="22"/>
      <c r="I108" s="22"/>
      <c r="J108" s="22"/>
      <c r="K108" s="45"/>
      <c r="L108" s="22"/>
      <c r="M108" s="22"/>
    </row>
    <row r="109" spans="1:13" ht="6" customHeight="1">
      <c r="A109" s="21"/>
      <c r="B109" s="22"/>
      <c r="C109" s="41"/>
      <c r="D109" s="23"/>
      <c r="E109" s="33"/>
      <c r="F109" s="22"/>
      <c r="G109" s="45"/>
      <c r="H109" s="22"/>
      <c r="I109" s="22"/>
      <c r="J109" s="22"/>
      <c r="K109" s="45"/>
      <c r="L109" s="22"/>
      <c r="M109" s="22"/>
    </row>
    <row r="110" spans="1:13" ht="21.75" customHeight="1">
      <c r="A110" s="21" t="s">
        <v>56</v>
      </c>
      <c r="B110" s="22"/>
      <c r="C110" s="23"/>
      <c r="D110" s="23"/>
      <c r="E110" s="33"/>
      <c r="F110" s="22"/>
      <c r="G110" s="37"/>
      <c r="H110" s="35"/>
      <c r="I110" s="35"/>
      <c r="J110" s="22"/>
      <c r="K110" s="37"/>
      <c r="L110" s="22"/>
      <c r="M110" s="35"/>
    </row>
    <row r="111" spans="1:13" ht="6" customHeight="1">
      <c r="A111" s="21"/>
      <c r="B111" s="22"/>
      <c r="C111" s="23"/>
      <c r="D111" s="23"/>
      <c r="E111" s="33"/>
      <c r="F111" s="22"/>
      <c r="G111" s="34"/>
      <c r="H111" s="35"/>
      <c r="I111" s="36"/>
      <c r="J111" s="22"/>
      <c r="K111" s="34"/>
      <c r="L111" s="22"/>
      <c r="M111" s="36"/>
    </row>
    <row r="112" spans="1:13" ht="21.75" customHeight="1">
      <c r="A112" s="12" t="s">
        <v>57</v>
      </c>
      <c r="C112" s="13"/>
      <c r="D112" s="13"/>
      <c r="E112" s="33"/>
      <c r="F112" s="22"/>
      <c r="G112" s="37"/>
      <c r="H112" s="35"/>
      <c r="I112" s="35"/>
      <c r="J112" s="22"/>
      <c r="K112" s="37"/>
      <c r="L112" s="22"/>
      <c r="M112" s="35"/>
    </row>
    <row r="113" spans="1:13" ht="21.75" customHeight="1">
      <c r="B113" s="12" t="s">
        <v>58</v>
      </c>
      <c r="C113" s="13"/>
      <c r="D113" s="13"/>
      <c r="E113" s="33"/>
      <c r="F113" s="22"/>
      <c r="G113" s="37"/>
      <c r="H113" s="35"/>
      <c r="I113" s="35"/>
      <c r="J113" s="22"/>
      <c r="K113" s="37"/>
      <c r="L113" s="22"/>
      <c r="M113" s="35"/>
    </row>
    <row r="114" spans="1:13" ht="21.75" customHeight="1">
      <c r="B114" s="13" t="s">
        <v>59</v>
      </c>
      <c r="C114" s="22"/>
      <c r="D114" s="13"/>
      <c r="E114" s="33"/>
      <c r="F114" s="22"/>
      <c r="G114" s="45"/>
      <c r="H114" s="22"/>
      <c r="I114" s="22"/>
      <c r="J114" s="22"/>
      <c r="K114" s="45"/>
      <c r="L114" s="22"/>
      <c r="M114" s="22"/>
    </row>
    <row r="115" spans="1:13" ht="21.75" customHeight="1" thickBot="1">
      <c r="B115" s="13"/>
      <c r="C115" s="22" t="s">
        <v>60</v>
      </c>
      <c r="D115" s="13"/>
      <c r="E115" s="33"/>
      <c r="F115" s="22"/>
      <c r="G115" s="43">
        <v>215000000</v>
      </c>
      <c r="H115" s="35"/>
      <c r="I115" s="44">
        <v>215000000</v>
      </c>
      <c r="J115" s="22"/>
      <c r="K115" s="43">
        <v>215000000</v>
      </c>
      <c r="L115" s="22"/>
      <c r="M115" s="44">
        <v>215000000</v>
      </c>
    </row>
    <row r="116" spans="1:13" s="32" customFormat="1" ht="6" customHeight="1" thickTop="1">
      <c r="A116" s="25"/>
      <c r="B116" s="22"/>
      <c r="C116" s="23"/>
      <c r="D116" s="23"/>
      <c r="E116" s="29"/>
      <c r="F116" s="30"/>
      <c r="G116" s="31"/>
      <c r="H116" s="17"/>
      <c r="I116" s="17"/>
      <c r="J116" s="30"/>
      <c r="K116" s="31"/>
      <c r="L116" s="30"/>
      <c r="M116" s="17"/>
    </row>
    <row r="117" spans="1:13" ht="21.75" customHeight="1">
      <c r="B117" s="12" t="s">
        <v>61</v>
      </c>
      <c r="C117" s="13"/>
      <c r="D117" s="13"/>
      <c r="E117" s="33"/>
      <c r="F117" s="22"/>
      <c r="G117" s="37"/>
      <c r="H117" s="35"/>
      <c r="I117" s="35"/>
      <c r="J117" s="22"/>
      <c r="K117" s="37"/>
      <c r="L117" s="22"/>
      <c r="M117" s="35"/>
    </row>
    <row r="118" spans="1:13" ht="21.75" customHeight="1">
      <c r="B118" s="13" t="s">
        <v>59</v>
      </c>
      <c r="C118" s="13"/>
      <c r="D118" s="13"/>
      <c r="E118" s="33"/>
      <c r="F118" s="22"/>
      <c r="G118" s="37"/>
      <c r="H118" s="35"/>
      <c r="I118" s="35"/>
      <c r="J118" s="22"/>
      <c r="K118" s="37"/>
      <c r="L118" s="22"/>
      <c r="M118" s="35"/>
    </row>
    <row r="119" spans="1:13" ht="21.75" customHeight="1">
      <c r="B119" s="13"/>
      <c r="C119" s="22" t="s">
        <v>62</v>
      </c>
      <c r="D119" s="13"/>
      <c r="E119" s="33"/>
      <c r="F119" s="22"/>
      <c r="G119" s="37">
        <v>215000000</v>
      </c>
      <c r="H119" s="35"/>
      <c r="I119" s="35">
        <v>215000000</v>
      </c>
      <c r="J119" s="22"/>
      <c r="K119" s="37">
        <v>215000000</v>
      </c>
      <c r="L119" s="22"/>
      <c r="M119" s="35">
        <v>215000000</v>
      </c>
    </row>
    <row r="120" spans="1:13" ht="21.75" customHeight="1">
      <c r="A120" s="12" t="s">
        <v>63</v>
      </c>
      <c r="B120" s="13"/>
      <c r="C120" s="22"/>
      <c r="D120" s="13"/>
      <c r="E120" s="33"/>
      <c r="F120" s="22"/>
      <c r="G120" s="37">
        <v>365378656</v>
      </c>
      <c r="H120" s="35"/>
      <c r="I120" s="35">
        <v>365378656</v>
      </c>
      <c r="J120" s="22"/>
      <c r="K120" s="37">
        <v>365378656</v>
      </c>
      <c r="L120" s="22"/>
      <c r="M120" s="35">
        <v>365378656</v>
      </c>
    </row>
    <row r="121" spans="1:13" ht="21.75" customHeight="1">
      <c r="A121" s="12" t="s">
        <v>64</v>
      </c>
      <c r="E121" s="33"/>
      <c r="F121" s="22"/>
      <c r="G121" s="37"/>
      <c r="H121" s="35"/>
      <c r="I121" s="35"/>
      <c r="J121" s="22"/>
      <c r="K121" s="37"/>
      <c r="L121" s="22"/>
      <c r="M121" s="35"/>
    </row>
    <row r="122" spans="1:13" ht="21.75" customHeight="1">
      <c r="B122" s="12" t="s">
        <v>65</v>
      </c>
      <c r="E122" s="33"/>
      <c r="F122" s="22"/>
      <c r="G122" s="37">
        <v>2675000</v>
      </c>
      <c r="H122" s="35"/>
      <c r="I122" s="35">
        <v>2675000</v>
      </c>
      <c r="J122" s="22"/>
      <c r="K122" s="37">
        <v>2675000</v>
      </c>
      <c r="L122" s="22"/>
      <c r="M122" s="35">
        <v>2675000</v>
      </c>
    </row>
    <row r="123" spans="1:13" ht="21.75" customHeight="1">
      <c r="B123" s="12" t="s">
        <v>66</v>
      </c>
      <c r="E123" s="33"/>
      <c r="F123" s="22"/>
      <c r="G123" s="37">
        <f>Thai7!K24</f>
        <v>-75159136</v>
      </c>
      <c r="H123" s="35"/>
      <c r="I123" s="35">
        <v>-21785384</v>
      </c>
      <c r="J123" s="22"/>
      <c r="K123" s="37">
        <f>Thai8!K22</f>
        <v>-74634529</v>
      </c>
      <c r="L123" s="22"/>
      <c r="M123" s="35">
        <v>-20796207</v>
      </c>
    </row>
    <row r="124" spans="1:13" ht="21.75" customHeight="1">
      <c r="A124" s="12" t="s">
        <v>67</v>
      </c>
      <c r="E124" s="33"/>
      <c r="F124" s="22"/>
      <c r="G124" s="39">
        <v>2730615</v>
      </c>
      <c r="H124" s="35"/>
      <c r="I124" s="40">
        <v>2730615</v>
      </c>
      <c r="J124" s="22"/>
      <c r="K124" s="39">
        <v>2730615</v>
      </c>
      <c r="L124" s="22"/>
      <c r="M124" s="40">
        <v>2730615</v>
      </c>
    </row>
    <row r="125" spans="1:13" s="32" customFormat="1" ht="6" customHeight="1">
      <c r="A125" s="25"/>
      <c r="B125" s="13"/>
      <c r="C125" s="23"/>
      <c r="D125" s="23"/>
      <c r="E125" s="29"/>
      <c r="F125" s="30"/>
      <c r="G125" s="31"/>
      <c r="H125" s="17"/>
      <c r="I125" s="17"/>
      <c r="J125" s="30"/>
      <c r="K125" s="31"/>
      <c r="L125" s="30"/>
      <c r="M125" s="17"/>
    </row>
    <row r="126" spans="1:13" ht="21.75" customHeight="1">
      <c r="A126" s="21" t="s">
        <v>68</v>
      </c>
      <c r="B126" s="22"/>
      <c r="C126" s="23"/>
      <c r="D126" s="23"/>
      <c r="E126" s="33"/>
      <c r="F126" s="22"/>
      <c r="G126" s="39">
        <f>SUM(G119:G124)</f>
        <v>510625135</v>
      </c>
      <c r="H126" s="35"/>
      <c r="I126" s="40">
        <f>SUM(I119:I124)</f>
        <v>563998887</v>
      </c>
      <c r="J126" s="22"/>
      <c r="K126" s="39">
        <f>SUM(K119:K124)</f>
        <v>511149742</v>
      </c>
      <c r="L126" s="22"/>
      <c r="M126" s="40">
        <f>SUM(M119:M124)</f>
        <v>564988064</v>
      </c>
    </row>
    <row r="127" spans="1:13" s="32" customFormat="1" ht="6" customHeight="1">
      <c r="A127" s="25"/>
      <c r="B127" s="22"/>
      <c r="C127" s="23"/>
      <c r="D127" s="23"/>
      <c r="E127" s="29"/>
      <c r="F127" s="30"/>
      <c r="G127" s="31"/>
      <c r="H127" s="17"/>
      <c r="I127" s="17"/>
      <c r="J127" s="30"/>
      <c r="K127" s="31"/>
      <c r="L127" s="30"/>
      <c r="M127" s="17"/>
    </row>
    <row r="128" spans="1:13" ht="21.75" customHeight="1" thickBot="1">
      <c r="A128" s="21" t="s">
        <v>69</v>
      </c>
      <c r="B128" s="21"/>
      <c r="C128" s="23"/>
      <c r="D128" s="23"/>
      <c r="E128" s="33"/>
      <c r="F128" s="22"/>
      <c r="G128" s="43">
        <f>SUM(G86+G126)</f>
        <v>715487367</v>
      </c>
      <c r="H128" s="35"/>
      <c r="I128" s="44">
        <f>SUM(I86+I126)</f>
        <v>758006389</v>
      </c>
      <c r="J128" s="22"/>
      <c r="K128" s="43">
        <f>SUM(K86+K126)</f>
        <v>715574171</v>
      </c>
      <c r="L128" s="22"/>
      <c r="M128" s="44">
        <f>SUM(M86+M126)</f>
        <v>761210102</v>
      </c>
    </row>
    <row r="129" spans="1:13" ht="21.75" customHeight="1" thickTop="1">
      <c r="A129" s="1"/>
      <c r="B129" s="1"/>
      <c r="C129" s="13"/>
      <c r="D129" s="13"/>
    </row>
    <row r="131" spans="1:13" ht="21.75" customHeight="1">
      <c r="L131" s="15"/>
    </row>
    <row r="135" spans="1:13" ht="21.75" customHeight="1">
      <c r="E135" s="104"/>
    </row>
    <row r="136" spans="1:13" ht="21.75" customHeight="1">
      <c r="E136" s="104"/>
    </row>
    <row r="137" spans="1:13" ht="21.75" customHeight="1">
      <c r="E137" s="104"/>
    </row>
    <row r="143" spans="1:13" ht="14.25" customHeight="1"/>
    <row r="144" spans="1:13" ht="21.9" customHeight="1">
      <c r="A144" s="105" t="str">
        <f>A49</f>
        <v>หมายเหตุประกอบข้อมูลทางการเงินเป็นส่วนหนึ่งของข้อมูลทางการเงินระหว่างกาลนี้</v>
      </c>
      <c r="B144" s="105"/>
      <c r="C144" s="105"/>
      <c r="D144" s="105"/>
      <c r="E144" s="105"/>
      <c r="F144" s="105"/>
      <c r="G144" s="105"/>
      <c r="H144" s="105"/>
      <c r="I144" s="105"/>
      <c r="J144" s="105"/>
      <c r="K144" s="105"/>
      <c r="L144" s="105"/>
      <c r="M144" s="105"/>
    </row>
  </sheetData>
  <mergeCells count="10">
    <mergeCell ref="A97:M97"/>
    <mergeCell ref="G102:I102"/>
    <mergeCell ref="K102:M102"/>
    <mergeCell ref="A144:M144"/>
    <mergeCell ref="G5:I5"/>
    <mergeCell ref="K5:M5"/>
    <mergeCell ref="A44:M44"/>
    <mergeCell ref="A49:M49"/>
    <mergeCell ref="G54:I54"/>
    <mergeCell ref="K54:M54"/>
  </mergeCells>
  <pageMargins left="0.8" right="0.5" top="0.5" bottom="0.6" header="0.49" footer="0.4"/>
  <pageSetup paperSize="9" scale="85" firstPageNumber="2" orientation="portrait" useFirstPageNumber="1" horizontalDpi="1200" verticalDpi="1200" r:id="rId1"/>
  <headerFooter>
    <oddFooter>&amp;R&amp;"Browallia New,Regular"&amp;13&amp;P</oddFooter>
  </headerFooter>
  <rowBreaks count="2" manualBreakCount="2">
    <brk id="49" max="8" man="1"/>
    <brk id="9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0C0C4-4C75-4433-8B13-3002F2A010B4}">
  <dimension ref="A1:L52"/>
  <sheetViews>
    <sheetView topLeftCell="A27" zoomScale="90" zoomScaleNormal="90" zoomScaleSheetLayoutView="99" workbookViewId="0">
      <selection activeCell="A43" sqref="A43"/>
    </sheetView>
  </sheetViews>
  <sheetFormatPr defaultColWidth="9.109375" defaultRowHeight="21.75" customHeight="1"/>
  <cols>
    <col min="1" max="2" width="1.6640625" style="12" customWidth="1"/>
    <col min="3" max="3" width="33" style="12" customWidth="1"/>
    <col min="4" max="4" width="8.5546875" style="14" bestFit="1" customWidth="1"/>
    <col min="5" max="5" width="0.88671875" style="12" customWidth="1"/>
    <col min="6" max="6" width="16.109375" style="15" customWidth="1"/>
    <col min="7" max="7" width="0.88671875" style="12" customWidth="1"/>
    <col min="8" max="8" width="14.88671875" style="15" bestFit="1" customWidth="1"/>
    <col min="9" max="9" width="0.88671875" style="16" customWidth="1"/>
    <col min="10" max="10" width="14.88671875" style="15" bestFit="1" customWidth="1"/>
    <col min="11" max="11" width="0.88671875" style="16" customWidth="1"/>
    <col min="12" max="12" width="13.6640625" style="15" customWidth="1"/>
    <col min="13" max="16384" width="9.109375" style="12"/>
  </cols>
  <sheetData>
    <row r="1" spans="1:12" ht="21.75" customHeight="1">
      <c r="A1" s="1" t="s">
        <v>0</v>
      </c>
      <c r="B1" s="1"/>
      <c r="C1" s="2"/>
      <c r="D1" s="1"/>
      <c r="E1" s="1"/>
      <c r="F1" s="4"/>
      <c r="G1" s="1"/>
      <c r="H1" s="4"/>
      <c r="I1" s="5"/>
      <c r="J1" s="4"/>
      <c r="K1" s="5"/>
      <c r="L1" s="4"/>
    </row>
    <row r="2" spans="1:12" ht="21.75" customHeight="1">
      <c r="A2" s="1" t="s">
        <v>70</v>
      </c>
      <c r="B2" s="1"/>
      <c r="C2" s="2"/>
      <c r="D2" s="3"/>
      <c r="E2" s="1"/>
      <c r="F2" s="4"/>
      <c r="G2" s="1"/>
      <c r="H2" s="4"/>
      <c r="I2" s="5"/>
      <c r="J2" s="4"/>
      <c r="K2" s="5"/>
      <c r="L2" s="4"/>
    </row>
    <row r="3" spans="1:12" ht="21.75" customHeight="1">
      <c r="A3" s="6" t="s">
        <v>71</v>
      </c>
      <c r="B3" s="6"/>
      <c r="C3" s="7"/>
      <c r="D3" s="8"/>
      <c r="E3" s="6"/>
      <c r="F3" s="9"/>
      <c r="G3" s="6"/>
      <c r="H3" s="9"/>
      <c r="I3" s="10"/>
      <c r="J3" s="9"/>
      <c r="K3" s="10"/>
      <c r="L3" s="9"/>
    </row>
    <row r="4" spans="1:12" ht="21.75" customHeight="1">
      <c r="A4" s="18"/>
      <c r="B4" s="1"/>
      <c r="C4" s="2"/>
      <c r="D4" s="3"/>
      <c r="E4" s="1"/>
      <c r="F4" s="4"/>
      <c r="G4" s="1"/>
      <c r="H4" s="4"/>
      <c r="I4" s="5"/>
      <c r="J4" s="4"/>
      <c r="K4" s="5"/>
      <c r="L4" s="4"/>
    </row>
    <row r="5" spans="1:12" ht="21.75" customHeight="1">
      <c r="A5" s="18"/>
      <c r="B5" s="1"/>
      <c r="C5" s="2"/>
      <c r="D5" s="3"/>
      <c r="E5" s="1"/>
      <c r="F5" s="106" t="s">
        <v>3</v>
      </c>
      <c r="G5" s="106"/>
      <c r="H5" s="106"/>
      <c r="I5" s="12"/>
      <c r="J5" s="106" t="s">
        <v>4</v>
      </c>
      <c r="K5" s="106"/>
      <c r="L5" s="106"/>
    </row>
    <row r="6" spans="1:12" ht="21.75" customHeight="1">
      <c r="A6" s="18"/>
      <c r="B6" s="1"/>
      <c r="C6" s="2"/>
      <c r="D6" s="3"/>
      <c r="E6" s="1"/>
      <c r="F6" s="4" t="s">
        <v>5</v>
      </c>
      <c r="G6" s="1"/>
      <c r="H6" s="4" t="s">
        <v>5</v>
      </c>
      <c r="I6" s="51"/>
      <c r="J6" s="4" t="s">
        <v>5</v>
      </c>
      <c r="K6" s="51"/>
      <c r="L6" s="4" t="s">
        <v>5</v>
      </c>
    </row>
    <row r="7" spans="1:12" ht="21.75" customHeight="1">
      <c r="A7" s="18"/>
      <c r="B7" s="1"/>
      <c r="C7" s="2"/>
      <c r="D7" s="3"/>
      <c r="E7" s="1"/>
      <c r="F7" s="4" t="s">
        <v>9</v>
      </c>
      <c r="G7" s="1"/>
      <c r="H7" s="4" t="s">
        <v>10</v>
      </c>
      <c r="I7" s="5"/>
      <c r="J7" s="4" t="s">
        <v>9</v>
      </c>
      <c r="K7" s="5"/>
      <c r="L7" s="4" t="s">
        <v>10</v>
      </c>
    </row>
    <row r="8" spans="1:12" ht="21.75" customHeight="1">
      <c r="A8" s="18"/>
      <c r="C8" s="2"/>
      <c r="D8" s="50" t="s">
        <v>11</v>
      </c>
      <c r="E8" s="18"/>
      <c r="F8" s="9" t="s">
        <v>12</v>
      </c>
      <c r="G8" s="18"/>
      <c r="H8" s="9" t="s">
        <v>12</v>
      </c>
      <c r="I8" s="19"/>
      <c r="J8" s="9" t="s">
        <v>12</v>
      </c>
      <c r="K8" s="19"/>
      <c r="L8" s="9" t="s">
        <v>12</v>
      </c>
    </row>
    <row r="9" spans="1:12" ht="21.75" customHeight="1">
      <c r="A9" s="52"/>
      <c r="C9" s="13"/>
      <c r="D9" s="3"/>
      <c r="E9" s="18"/>
      <c r="F9" s="49"/>
      <c r="G9" s="18"/>
      <c r="I9" s="19"/>
      <c r="J9" s="49"/>
      <c r="K9" s="19"/>
    </row>
    <row r="10" spans="1:12" ht="21.75" customHeight="1">
      <c r="A10" s="52" t="s">
        <v>72</v>
      </c>
      <c r="C10" s="13"/>
      <c r="D10" s="14">
        <v>4</v>
      </c>
      <c r="F10" s="49">
        <v>46097590</v>
      </c>
      <c r="H10" s="35">
        <v>129995194</v>
      </c>
      <c r="J10" s="49">
        <v>45153865</v>
      </c>
      <c r="L10" s="35">
        <v>129984512</v>
      </c>
    </row>
    <row r="11" spans="1:12" ht="21.75" customHeight="1">
      <c r="A11" s="52" t="s">
        <v>73</v>
      </c>
      <c r="C11" s="13"/>
      <c r="D11" s="14">
        <v>4</v>
      </c>
      <c r="F11" s="53">
        <v>21942241</v>
      </c>
      <c r="H11" s="40">
        <v>41657845</v>
      </c>
      <c r="J11" s="53">
        <v>17925594</v>
      </c>
      <c r="L11" s="40">
        <v>41657845</v>
      </c>
    </row>
    <row r="12" spans="1:12" ht="6" customHeight="1">
      <c r="A12" s="52"/>
      <c r="C12" s="13"/>
      <c r="D12" s="3"/>
      <c r="E12" s="18"/>
      <c r="F12" s="49"/>
      <c r="G12" s="18"/>
      <c r="H12" s="35"/>
      <c r="I12" s="19"/>
      <c r="J12" s="49"/>
      <c r="K12" s="19"/>
      <c r="L12" s="35"/>
    </row>
    <row r="13" spans="1:12" ht="21.75" customHeight="1">
      <c r="A13" s="54" t="s">
        <v>74</v>
      </c>
      <c r="C13" s="13"/>
      <c r="D13" s="55"/>
      <c r="F13" s="53">
        <f>SUM(F10:F12)</f>
        <v>68039831</v>
      </c>
      <c r="H13" s="40">
        <f>SUM(H10:H12)</f>
        <v>171653039</v>
      </c>
      <c r="J13" s="53">
        <f>SUM(J10:J12)</f>
        <v>63079459</v>
      </c>
      <c r="L13" s="40">
        <f>SUM(L10:L12)</f>
        <v>171642357</v>
      </c>
    </row>
    <row r="14" spans="1:12" ht="6" customHeight="1">
      <c r="A14" s="52"/>
      <c r="C14" s="13"/>
      <c r="D14" s="3"/>
      <c r="E14" s="19"/>
      <c r="F14" s="49"/>
      <c r="G14" s="19"/>
      <c r="H14" s="35"/>
      <c r="I14" s="19"/>
      <c r="J14" s="49"/>
      <c r="K14" s="19"/>
      <c r="L14" s="35"/>
    </row>
    <row r="15" spans="1:12" ht="21.75" customHeight="1">
      <c r="A15" s="12" t="s">
        <v>75</v>
      </c>
      <c r="C15" s="13"/>
      <c r="D15" s="14">
        <v>4</v>
      </c>
      <c r="F15" s="56">
        <v>-41079682</v>
      </c>
      <c r="H15" s="27">
        <v>-112668194</v>
      </c>
      <c r="J15" s="56">
        <v>-40720830</v>
      </c>
      <c r="L15" s="27">
        <v>-112657894</v>
      </c>
    </row>
    <row r="16" spans="1:12" ht="21.75" customHeight="1">
      <c r="A16" s="12" t="s">
        <v>76</v>
      </c>
      <c r="C16" s="13"/>
      <c r="D16" s="14">
        <v>4</v>
      </c>
      <c r="F16" s="57">
        <v>-19036813</v>
      </c>
      <c r="H16" s="48">
        <v>-39087061</v>
      </c>
      <c r="J16" s="57">
        <v>-15455021</v>
      </c>
      <c r="L16" s="48">
        <v>-39087061</v>
      </c>
    </row>
    <row r="17" spans="1:12" ht="6" customHeight="1">
      <c r="A17" s="52"/>
      <c r="C17" s="13"/>
      <c r="D17" s="3"/>
      <c r="E17" s="18"/>
      <c r="F17" s="49"/>
      <c r="G17" s="18"/>
      <c r="H17" s="35"/>
      <c r="I17" s="19"/>
      <c r="J17" s="49"/>
      <c r="K17" s="19"/>
      <c r="L17" s="35"/>
    </row>
    <row r="18" spans="1:12" ht="21.75" customHeight="1">
      <c r="A18" s="54" t="s">
        <v>77</v>
      </c>
      <c r="C18" s="13"/>
      <c r="F18" s="53">
        <f>SUM(F15:F17)</f>
        <v>-60116495</v>
      </c>
      <c r="H18" s="40">
        <f>SUM(H15:H17)</f>
        <v>-151755255</v>
      </c>
      <c r="J18" s="53">
        <f>SUM(J15:J17)</f>
        <v>-56175851</v>
      </c>
      <c r="L18" s="40">
        <f>SUM(L15:L17)</f>
        <v>-151744955</v>
      </c>
    </row>
    <row r="19" spans="1:12" ht="6" customHeight="1">
      <c r="C19" s="13"/>
      <c r="E19" s="18"/>
      <c r="F19" s="49"/>
      <c r="G19" s="18"/>
      <c r="H19" s="35"/>
      <c r="I19" s="19"/>
      <c r="J19" s="49"/>
      <c r="K19" s="19"/>
      <c r="L19" s="35"/>
    </row>
    <row r="20" spans="1:12" ht="21.75" customHeight="1">
      <c r="A20" s="54" t="s">
        <v>78</v>
      </c>
      <c r="C20" s="13"/>
      <c r="D20" s="3"/>
      <c r="E20" s="18"/>
      <c r="F20" s="56">
        <f>+F13+F18</f>
        <v>7923336</v>
      </c>
      <c r="G20" s="18"/>
      <c r="H20" s="27">
        <f>+H13+H18</f>
        <v>19897784</v>
      </c>
      <c r="I20" s="19"/>
      <c r="J20" s="56">
        <f>+J13+J18</f>
        <v>6903608</v>
      </c>
      <c r="K20" s="19"/>
      <c r="L20" s="27">
        <f>+L13+L18</f>
        <v>19897402</v>
      </c>
    </row>
    <row r="21" spans="1:12" ht="21.75" customHeight="1">
      <c r="A21" s="52" t="s">
        <v>79</v>
      </c>
      <c r="C21" s="2"/>
      <c r="D21" s="58">
        <v>15</v>
      </c>
      <c r="F21" s="53">
        <v>96903</v>
      </c>
      <c r="H21" s="40">
        <v>6974312</v>
      </c>
      <c r="J21" s="53">
        <v>125511</v>
      </c>
      <c r="L21" s="40">
        <v>7243827</v>
      </c>
    </row>
    <row r="22" spans="1:12" ht="6" customHeight="1">
      <c r="A22" s="52"/>
      <c r="C22" s="2"/>
      <c r="F22" s="49"/>
      <c r="H22" s="35"/>
      <c r="J22" s="49"/>
      <c r="L22" s="35"/>
    </row>
    <row r="23" spans="1:12" ht="21.75" customHeight="1">
      <c r="A23" s="54" t="s">
        <v>80</v>
      </c>
      <c r="C23" s="13"/>
      <c r="F23" s="37">
        <f>F20+F21</f>
        <v>8020239</v>
      </c>
      <c r="H23" s="35">
        <f>H20+H21</f>
        <v>26872096</v>
      </c>
      <c r="J23" s="49">
        <f>J20+J21</f>
        <v>7029119</v>
      </c>
      <c r="L23" s="35">
        <f>L20+L21</f>
        <v>27141229</v>
      </c>
    </row>
    <row r="24" spans="1:12" ht="6" customHeight="1">
      <c r="A24" s="54"/>
      <c r="C24" s="13"/>
      <c r="F24" s="49"/>
      <c r="H24" s="35"/>
      <c r="J24" s="49"/>
      <c r="L24" s="35"/>
    </row>
    <row r="25" spans="1:12" ht="21.75" customHeight="1">
      <c r="A25" s="12" t="s">
        <v>81</v>
      </c>
      <c r="C25" s="13"/>
      <c r="E25" s="18"/>
      <c r="F25" s="49">
        <v>-715223</v>
      </c>
      <c r="G25" s="18"/>
      <c r="H25" s="35">
        <v>-1686815</v>
      </c>
      <c r="I25" s="19"/>
      <c r="J25" s="49">
        <v>-659157</v>
      </c>
      <c r="K25" s="19"/>
      <c r="L25" s="35">
        <v>-1686815</v>
      </c>
    </row>
    <row r="26" spans="1:12" ht="21.75" customHeight="1">
      <c r="A26" s="12" t="s">
        <v>82</v>
      </c>
      <c r="E26" s="18"/>
      <c r="F26" s="49">
        <v>-16764413</v>
      </c>
      <c r="G26" s="18"/>
      <c r="H26" s="35">
        <v>-15805572</v>
      </c>
      <c r="I26" s="19"/>
      <c r="J26" s="49">
        <v>-16308543</v>
      </c>
      <c r="K26" s="19"/>
      <c r="L26" s="35">
        <v>-15817805</v>
      </c>
    </row>
    <row r="27" spans="1:12" ht="21.45" customHeight="1">
      <c r="A27" s="12" t="s">
        <v>83</v>
      </c>
      <c r="E27" s="14"/>
      <c r="F27" s="53">
        <v>-15603708</v>
      </c>
      <c r="G27" s="18"/>
      <c r="H27" s="40">
        <v>0</v>
      </c>
      <c r="I27" s="19"/>
      <c r="J27" s="53">
        <v>-15603708</v>
      </c>
      <c r="K27" s="19"/>
      <c r="L27" s="40">
        <v>0</v>
      </c>
    </row>
    <row r="28" spans="1:12" ht="6" customHeight="1">
      <c r="A28" s="11"/>
      <c r="C28" s="13"/>
      <c r="D28" s="3"/>
      <c r="E28" s="18"/>
      <c r="F28" s="49"/>
      <c r="G28" s="18"/>
      <c r="H28" s="35"/>
      <c r="I28" s="19"/>
      <c r="J28" s="49"/>
      <c r="K28" s="19"/>
      <c r="L28" s="35"/>
    </row>
    <row r="29" spans="1:12" ht="21.75" customHeight="1">
      <c r="A29" s="1" t="s">
        <v>84</v>
      </c>
      <c r="C29" s="13"/>
      <c r="F29" s="53">
        <f>+F25+F26+F27</f>
        <v>-33083344</v>
      </c>
      <c r="H29" s="40">
        <f>+H25+H26+H27</f>
        <v>-17492387</v>
      </c>
      <c r="J29" s="53">
        <f>+J25+J26+J27</f>
        <v>-32571408</v>
      </c>
      <c r="L29" s="40">
        <f>+L25+L26+L27</f>
        <v>-17504620</v>
      </c>
    </row>
    <row r="30" spans="1:12" ht="6" customHeight="1">
      <c r="A30" s="11"/>
      <c r="C30" s="13"/>
      <c r="D30" s="3"/>
      <c r="E30" s="18"/>
      <c r="F30" s="49"/>
      <c r="G30" s="18"/>
      <c r="H30" s="35"/>
      <c r="I30" s="19"/>
      <c r="J30" s="49"/>
      <c r="K30" s="19"/>
      <c r="L30" s="35"/>
    </row>
    <row r="31" spans="1:12" ht="21.75" customHeight="1">
      <c r="A31" s="1" t="s">
        <v>161</v>
      </c>
      <c r="C31" s="13"/>
      <c r="E31" s="18"/>
      <c r="F31" s="59"/>
      <c r="G31" s="18"/>
      <c r="H31" s="22"/>
      <c r="J31" s="59"/>
      <c r="L31" s="22"/>
    </row>
    <row r="32" spans="1:12" ht="21.75" customHeight="1">
      <c r="A32" s="1"/>
      <c r="B32" s="1" t="s">
        <v>85</v>
      </c>
      <c r="E32" s="18"/>
      <c r="F32" s="37">
        <f>+F23+F29</f>
        <v>-25063105</v>
      </c>
      <c r="G32" s="18"/>
      <c r="H32" s="35">
        <f>+H23+H29</f>
        <v>9379709</v>
      </c>
      <c r="I32" s="19"/>
      <c r="J32" s="37">
        <f>+J23+J29</f>
        <v>-25542289</v>
      </c>
      <c r="K32" s="19"/>
      <c r="L32" s="35">
        <f>+L23+L29</f>
        <v>9636609</v>
      </c>
    </row>
    <row r="33" spans="1:12" ht="21.75" customHeight="1">
      <c r="A33" s="12" t="s">
        <v>86</v>
      </c>
      <c r="C33" s="13"/>
      <c r="E33" s="18"/>
      <c r="F33" s="53">
        <v>-785997</v>
      </c>
      <c r="H33" s="40">
        <v>-825838</v>
      </c>
      <c r="I33" s="19"/>
      <c r="J33" s="53">
        <v>-796385</v>
      </c>
      <c r="K33" s="19"/>
      <c r="L33" s="40">
        <v>-825838</v>
      </c>
    </row>
    <row r="34" spans="1:12" ht="6" customHeight="1">
      <c r="C34" s="13"/>
      <c r="E34" s="18"/>
      <c r="F34" s="49"/>
      <c r="G34" s="18"/>
      <c r="H34" s="35"/>
      <c r="I34" s="19"/>
      <c r="J34" s="49"/>
      <c r="K34" s="19"/>
      <c r="L34" s="35"/>
    </row>
    <row r="35" spans="1:12" ht="21.75" customHeight="1">
      <c r="A35" s="1" t="s">
        <v>162</v>
      </c>
      <c r="C35" s="13"/>
      <c r="E35" s="18"/>
      <c r="F35" s="49">
        <f>F32+F33</f>
        <v>-25849102</v>
      </c>
      <c r="G35" s="18"/>
      <c r="H35" s="35">
        <f>H32+H33</f>
        <v>8553871</v>
      </c>
      <c r="I35" s="19"/>
      <c r="J35" s="49">
        <f>J32+J33</f>
        <v>-26338674</v>
      </c>
      <c r="K35" s="19"/>
      <c r="L35" s="35">
        <f>L32+L33</f>
        <v>8810771</v>
      </c>
    </row>
    <row r="36" spans="1:12" ht="21.75" customHeight="1">
      <c r="A36" s="12" t="s">
        <v>87</v>
      </c>
      <c r="C36" s="13"/>
      <c r="E36" s="18"/>
      <c r="F36" s="53">
        <v>4887695</v>
      </c>
      <c r="G36" s="18"/>
      <c r="H36" s="40">
        <v>-1786373</v>
      </c>
      <c r="I36" s="19"/>
      <c r="J36" s="53">
        <v>4983688</v>
      </c>
      <c r="K36" s="19"/>
      <c r="L36" s="40">
        <v>-1837753</v>
      </c>
    </row>
    <row r="37" spans="1:12" ht="6" customHeight="1">
      <c r="C37" s="13"/>
      <c r="E37" s="18"/>
      <c r="F37" s="49"/>
      <c r="G37" s="18"/>
      <c r="H37" s="35"/>
      <c r="I37" s="19"/>
      <c r="J37" s="49"/>
      <c r="K37" s="19"/>
      <c r="L37" s="35"/>
    </row>
    <row r="38" spans="1:12" ht="21.75" customHeight="1" thickBot="1">
      <c r="A38" s="54" t="s">
        <v>163</v>
      </c>
      <c r="C38" s="13"/>
      <c r="E38" s="18"/>
      <c r="F38" s="60">
        <f>F35+F36</f>
        <v>-20961407</v>
      </c>
      <c r="G38" s="18"/>
      <c r="H38" s="44">
        <f>H35+H36</f>
        <v>6767498</v>
      </c>
      <c r="I38" s="19"/>
      <c r="J38" s="60">
        <f>J35+J36</f>
        <v>-21354986</v>
      </c>
      <c r="K38" s="19"/>
      <c r="L38" s="44">
        <f>L35+L36</f>
        <v>6973018</v>
      </c>
    </row>
    <row r="39" spans="1:12" ht="21.75" customHeight="1" thickTop="1">
      <c r="A39" s="54"/>
      <c r="C39" s="13"/>
      <c r="F39" s="49"/>
      <c r="J39" s="49"/>
    </row>
    <row r="40" spans="1:12" ht="21.75" customHeight="1">
      <c r="A40" s="1" t="s">
        <v>164</v>
      </c>
      <c r="D40" s="13"/>
      <c r="E40" s="14"/>
      <c r="F40" s="49"/>
      <c r="G40" s="14"/>
      <c r="J40" s="49"/>
    </row>
    <row r="41" spans="1:12" ht="6" customHeight="1">
      <c r="A41" s="1"/>
      <c r="D41" s="13"/>
      <c r="E41" s="14"/>
      <c r="F41" s="49"/>
      <c r="G41" s="14"/>
      <c r="J41" s="49"/>
    </row>
    <row r="42" spans="1:12" ht="21.75" customHeight="1" thickBot="1">
      <c r="A42" s="12" t="s">
        <v>169</v>
      </c>
      <c r="D42" s="61">
        <v>17</v>
      </c>
      <c r="E42" s="14"/>
      <c r="F42" s="93">
        <f>F38/430000000</f>
        <v>-4.8747458139534884E-2</v>
      </c>
      <c r="G42" s="14"/>
      <c r="H42" s="97">
        <f>H38/430000000</f>
        <v>1.5738367441860465E-2</v>
      </c>
      <c r="J42" s="93">
        <f>J38/430000000</f>
        <v>-4.9662758139534885E-2</v>
      </c>
      <c r="L42" s="97">
        <f>L38/430000000</f>
        <v>1.6216320930232557E-2</v>
      </c>
    </row>
    <row r="43" spans="1:12" ht="21.75" customHeight="1" thickTop="1">
      <c r="D43" s="61"/>
      <c r="E43" s="14"/>
      <c r="G43" s="14"/>
    </row>
    <row r="44" spans="1:12" ht="21.75" customHeight="1">
      <c r="D44" s="61"/>
      <c r="E44" s="101"/>
      <c r="G44" s="101"/>
    </row>
    <row r="45" spans="1:12" ht="21.75" customHeight="1">
      <c r="D45" s="61"/>
      <c r="E45" s="101"/>
      <c r="G45" s="101"/>
    </row>
    <row r="46" spans="1:12" ht="21.75" customHeight="1">
      <c r="D46" s="61"/>
      <c r="E46" s="101"/>
      <c r="G46" s="101"/>
    </row>
    <row r="47" spans="1:12" ht="21.75" customHeight="1">
      <c r="D47" s="61"/>
      <c r="E47" s="101"/>
      <c r="G47" s="101"/>
    </row>
    <row r="48" spans="1:12" ht="21.75" customHeight="1">
      <c r="D48" s="61"/>
      <c r="E48" s="104"/>
      <c r="G48" s="104"/>
    </row>
    <row r="49" spans="1:12" ht="21.75" customHeight="1">
      <c r="D49" s="61"/>
      <c r="E49" s="104"/>
      <c r="G49" s="104"/>
    </row>
    <row r="50" spans="1:12" ht="21.75" customHeight="1">
      <c r="D50" s="61"/>
      <c r="E50" s="101"/>
      <c r="G50" s="101"/>
    </row>
    <row r="51" spans="1:12" ht="21.75" customHeight="1">
      <c r="D51" s="61"/>
      <c r="E51" s="101"/>
      <c r="G51" s="101"/>
    </row>
    <row r="52" spans="1:12" ht="21.75" customHeight="1">
      <c r="A52" s="105" t="s">
        <v>34</v>
      </c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</row>
  </sheetData>
  <mergeCells count="3">
    <mergeCell ref="J5:L5"/>
    <mergeCell ref="A52:L52"/>
    <mergeCell ref="F5:H5"/>
  </mergeCells>
  <pageMargins left="0.8" right="0.5" top="0.5" bottom="0.6" header="0.49" footer="0.4"/>
  <pageSetup paperSize="9" scale="83" firstPageNumber="5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51852-B894-450E-BB8B-040F4584DF77}">
  <dimension ref="A1:L52"/>
  <sheetViews>
    <sheetView tabSelected="1" topLeftCell="A32" zoomScale="91" zoomScaleNormal="91" zoomScaleSheetLayoutView="99" workbookViewId="0">
      <selection activeCell="A43" sqref="A43"/>
    </sheetView>
  </sheetViews>
  <sheetFormatPr defaultColWidth="9.109375" defaultRowHeight="21.75" customHeight="1"/>
  <cols>
    <col min="1" max="2" width="1.6640625" style="12" customWidth="1"/>
    <col min="3" max="3" width="32.88671875" style="12" customWidth="1"/>
    <col min="4" max="4" width="8.44140625" style="92" bestFit="1" customWidth="1"/>
    <col min="5" max="5" width="0.88671875" style="12" customWidth="1"/>
    <col min="6" max="6" width="16.109375" style="15" customWidth="1"/>
    <col min="7" max="7" width="0.88671875" style="12" customWidth="1"/>
    <col min="8" max="8" width="14.5546875" style="15" bestFit="1" customWidth="1"/>
    <col min="9" max="9" width="0.88671875" style="16" customWidth="1"/>
    <col min="10" max="10" width="14.5546875" style="15" bestFit="1" customWidth="1"/>
    <col min="11" max="11" width="0.88671875" style="16" customWidth="1"/>
    <col min="12" max="12" width="14.5546875" style="15" bestFit="1" customWidth="1"/>
    <col min="13" max="16384" width="9.109375" style="12"/>
  </cols>
  <sheetData>
    <row r="1" spans="1:12" ht="21.75" customHeight="1">
      <c r="A1" s="1" t="s">
        <v>0</v>
      </c>
      <c r="B1" s="1"/>
      <c r="C1" s="2"/>
      <c r="D1" s="1"/>
      <c r="E1" s="1"/>
      <c r="F1" s="4"/>
      <c r="G1" s="1"/>
      <c r="H1" s="4"/>
      <c r="I1" s="5"/>
      <c r="J1" s="4"/>
      <c r="K1" s="5"/>
      <c r="L1" s="4"/>
    </row>
    <row r="2" spans="1:12" ht="21.75" customHeight="1">
      <c r="A2" s="1" t="s">
        <v>70</v>
      </c>
      <c r="B2" s="1"/>
      <c r="C2" s="2"/>
      <c r="D2" s="3"/>
      <c r="E2" s="1"/>
      <c r="F2" s="4"/>
      <c r="G2" s="1"/>
      <c r="H2" s="4"/>
      <c r="I2" s="5"/>
      <c r="J2" s="4"/>
      <c r="K2" s="5"/>
      <c r="L2" s="4"/>
    </row>
    <row r="3" spans="1:12" ht="21.75" customHeight="1">
      <c r="A3" s="6" t="s">
        <v>89</v>
      </c>
      <c r="B3" s="6"/>
      <c r="C3" s="7"/>
      <c r="D3" s="8"/>
      <c r="E3" s="6"/>
      <c r="F3" s="9"/>
      <c r="G3" s="6"/>
      <c r="H3" s="9"/>
      <c r="I3" s="10"/>
      <c r="J3" s="9"/>
      <c r="K3" s="10"/>
      <c r="L3" s="9"/>
    </row>
    <row r="4" spans="1:12" ht="21.75" customHeight="1">
      <c r="A4" s="18"/>
      <c r="B4" s="1"/>
      <c r="C4" s="2"/>
      <c r="D4" s="3"/>
      <c r="E4" s="1"/>
      <c r="F4" s="4"/>
      <c r="G4" s="1"/>
      <c r="H4" s="4"/>
      <c r="I4" s="5"/>
      <c r="J4" s="4"/>
      <c r="K4" s="5"/>
      <c r="L4" s="4"/>
    </row>
    <row r="5" spans="1:12" ht="21.75" customHeight="1">
      <c r="A5" s="18"/>
      <c r="B5" s="1"/>
      <c r="C5" s="2"/>
      <c r="D5" s="3"/>
      <c r="E5" s="1"/>
      <c r="F5" s="106" t="s">
        <v>3</v>
      </c>
      <c r="G5" s="106"/>
      <c r="H5" s="106"/>
      <c r="I5" s="12"/>
      <c r="J5" s="106" t="s">
        <v>4</v>
      </c>
      <c r="K5" s="106"/>
      <c r="L5" s="106"/>
    </row>
    <row r="6" spans="1:12" ht="21.75" customHeight="1">
      <c r="A6" s="18"/>
      <c r="B6" s="1"/>
      <c r="C6" s="2"/>
      <c r="D6" s="3"/>
      <c r="E6" s="1"/>
      <c r="F6" s="4" t="s">
        <v>5</v>
      </c>
      <c r="G6" s="1"/>
      <c r="H6" s="4" t="s">
        <v>5</v>
      </c>
      <c r="I6" s="51"/>
      <c r="J6" s="4" t="s">
        <v>5</v>
      </c>
      <c r="K6" s="51"/>
      <c r="L6" s="4" t="s">
        <v>5</v>
      </c>
    </row>
    <row r="7" spans="1:12" ht="21.75" customHeight="1">
      <c r="A7" s="18"/>
      <c r="B7" s="1"/>
      <c r="C7" s="2"/>
      <c r="D7" s="3"/>
      <c r="E7" s="1"/>
      <c r="F7" s="4" t="s">
        <v>9</v>
      </c>
      <c r="G7" s="1"/>
      <c r="H7" s="4" t="s">
        <v>10</v>
      </c>
      <c r="I7" s="5"/>
      <c r="J7" s="4" t="s">
        <v>9</v>
      </c>
      <c r="K7" s="5"/>
      <c r="L7" s="4" t="s">
        <v>10</v>
      </c>
    </row>
    <row r="8" spans="1:12" ht="21.75" customHeight="1">
      <c r="A8" s="18"/>
      <c r="C8" s="2"/>
      <c r="D8" s="91" t="s">
        <v>11</v>
      </c>
      <c r="E8" s="18"/>
      <c r="F8" s="9" t="s">
        <v>12</v>
      </c>
      <c r="G8" s="18"/>
      <c r="H8" s="9" t="s">
        <v>12</v>
      </c>
      <c r="I8" s="19"/>
      <c r="J8" s="9" t="s">
        <v>12</v>
      </c>
      <c r="K8" s="19"/>
      <c r="L8" s="9" t="s">
        <v>12</v>
      </c>
    </row>
    <row r="9" spans="1:12" ht="21.75" customHeight="1">
      <c r="A9" s="52"/>
      <c r="C9" s="13"/>
      <c r="D9" s="3"/>
      <c r="E9" s="18"/>
      <c r="F9" s="49"/>
      <c r="G9" s="18"/>
      <c r="I9" s="19"/>
      <c r="J9" s="49"/>
      <c r="K9" s="19"/>
    </row>
    <row r="10" spans="1:12" ht="21.75" customHeight="1">
      <c r="A10" s="52" t="s">
        <v>72</v>
      </c>
      <c r="C10" s="13"/>
      <c r="D10" s="92">
        <v>4</v>
      </c>
      <c r="F10" s="49">
        <v>64520503</v>
      </c>
      <c r="H10" s="35">
        <v>356270448</v>
      </c>
      <c r="J10" s="49">
        <v>63287376</v>
      </c>
      <c r="L10" s="35">
        <v>356259766</v>
      </c>
    </row>
    <row r="11" spans="1:12" ht="21.75" customHeight="1">
      <c r="A11" s="52" t="s">
        <v>73</v>
      </c>
      <c r="C11" s="13"/>
      <c r="D11" s="92">
        <v>4</v>
      </c>
      <c r="F11" s="53">
        <v>45208763</v>
      </c>
      <c r="H11" s="40">
        <v>114422081</v>
      </c>
      <c r="J11" s="53">
        <v>36578432</v>
      </c>
      <c r="L11" s="40">
        <v>114422081</v>
      </c>
    </row>
    <row r="12" spans="1:12" ht="6" customHeight="1">
      <c r="A12" s="52"/>
      <c r="C12" s="13"/>
      <c r="D12" s="3"/>
      <c r="E12" s="18"/>
      <c r="F12" s="49"/>
      <c r="G12" s="18"/>
      <c r="H12" s="35"/>
      <c r="I12" s="19"/>
      <c r="J12" s="49"/>
      <c r="K12" s="19"/>
      <c r="L12" s="35"/>
    </row>
    <row r="13" spans="1:12" ht="21.75" customHeight="1">
      <c r="A13" s="54" t="s">
        <v>74</v>
      </c>
      <c r="C13" s="13"/>
      <c r="D13" s="55"/>
      <c r="F13" s="53">
        <f>SUM(F10:F12)</f>
        <v>109729266</v>
      </c>
      <c r="H13" s="40">
        <f>SUM(H10:H12)</f>
        <v>470692529</v>
      </c>
      <c r="J13" s="53">
        <f>SUM(J10:J12)</f>
        <v>99865808</v>
      </c>
      <c r="L13" s="40">
        <f>SUM(L10:L12)</f>
        <v>470681847</v>
      </c>
    </row>
    <row r="14" spans="1:12" ht="6" customHeight="1">
      <c r="A14" s="52"/>
      <c r="C14" s="13"/>
      <c r="D14" s="3"/>
      <c r="E14" s="19"/>
      <c r="F14" s="49"/>
      <c r="G14" s="19"/>
      <c r="H14" s="35"/>
      <c r="I14" s="19"/>
      <c r="J14" s="49"/>
      <c r="K14" s="19"/>
      <c r="L14" s="35"/>
    </row>
    <row r="15" spans="1:12" ht="21.75" customHeight="1">
      <c r="A15" s="12" t="s">
        <v>75</v>
      </c>
      <c r="C15" s="13"/>
      <c r="D15" s="92">
        <v>4</v>
      </c>
      <c r="F15" s="56">
        <v>-63506983</v>
      </c>
      <c r="H15" s="27">
        <v>-313411942</v>
      </c>
      <c r="J15" s="56">
        <v>-63090281</v>
      </c>
      <c r="L15" s="27">
        <v>-313401642</v>
      </c>
    </row>
    <row r="16" spans="1:12" ht="21.75" customHeight="1">
      <c r="A16" s="12" t="s">
        <v>76</v>
      </c>
      <c r="C16" s="13"/>
      <c r="D16" s="92">
        <v>4</v>
      </c>
      <c r="F16" s="57">
        <v>-40748067</v>
      </c>
      <c r="H16" s="48">
        <v>-111424117</v>
      </c>
      <c r="J16" s="57">
        <v>-33074623</v>
      </c>
      <c r="L16" s="48">
        <v>-111424117</v>
      </c>
    </row>
    <row r="17" spans="1:12" ht="6" customHeight="1">
      <c r="A17" s="52"/>
      <c r="C17" s="13"/>
      <c r="D17" s="3"/>
      <c r="E17" s="18"/>
      <c r="F17" s="49"/>
      <c r="G17" s="18"/>
      <c r="H17" s="35"/>
      <c r="I17" s="19"/>
      <c r="J17" s="49"/>
      <c r="K17" s="19"/>
      <c r="L17" s="35"/>
    </row>
    <row r="18" spans="1:12" ht="21.75" customHeight="1">
      <c r="A18" s="54" t="s">
        <v>77</v>
      </c>
      <c r="C18" s="13"/>
      <c r="F18" s="53">
        <f>SUM(F15:F17)</f>
        <v>-104255050</v>
      </c>
      <c r="H18" s="40">
        <f>SUM(H15:H17)</f>
        <v>-424836059</v>
      </c>
      <c r="J18" s="53">
        <f>SUM(J15:J17)</f>
        <v>-96164904</v>
      </c>
      <c r="L18" s="40">
        <f>SUM(L15:L17)</f>
        <v>-424825759</v>
      </c>
    </row>
    <row r="19" spans="1:12" ht="6" customHeight="1">
      <c r="C19" s="13"/>
      <c r="E19" s="18"/>
      <c r="F19" s="49"/>
      <c r="G19" s="18"/>
      <c r="H19" s="35"/>
      <c r="I19" s="19"/>
      <c r="J19" s="49"/>
      <c r="K19" s="19"/>
      <c r="L19" s="35"/>
    </row>
    <row r="20" spans="1:12" ht="21.75" customHeight="1">
      <c r="A20" s="54" t="s">
        <v>78</v>
      </c>
      <c r="C20" s="13"/>
      <c r="D20" s="3"/>
      <c r="E20" s="18"/>
      <c r="F20" s="56">
        <f>+F13+F18</f>
        <v>5474216</v>
      </c>
      <c r="G20" s="18"/>
      <c r="H20" s="96">
        <f>+H13+H18</f>
        <v>45856470</v>
      </c>
      <c r="I20" s="19"/>
      <c r="J20" s="56">
        <f>+J13+J18</f>
        <v>3700904</v>
      </c>
      <c r="K20" s="19"/>
      <c r="L20" s="96">
        <f>+L13+L18</f>
        <v>45856088</v>
      </c>
    </row>
    <row r="21" spans="1:12" ht="21.75" customHeight="1">
      <c r="A21" s="52" t="s">
        <v>79</v>
      </c>
      <c r="C21" s="2"/>
      <c r="D21" s="58">
        <v>15</v>
      </c>
      <c r="F21" s="53">
        <v>1076865</v>
      </c>
      <c r="H21" s="40">
        <v>7205415</v>
      </c>
      <c r="J21" s="53">
        <v>1135839</v>
      </c>
      <c r="L21" s="40">
        <v>7474930</v>
      </c>
    </row>
    <row r="22" spans="1:12" ht="6" customHeight="1">
      <c r="A22" s="52"/>
      <c r="C22" s="2"/>
      <c r="F22" s="49"/>
      <c r="H22" s="35"/>
      <c r="J22" s="49"/>
      <c r="L22" s="35"/>
    </row>
    <row r="23" spans="1:12" ht="21.75" customHeight="1">
      <c r="A23" s="54" t="s">
        <v>80</v>
      </c>
      <c r="C23" s="13"/>
      <c r="F23" s="49">
        <f>F20+F21</f>
        <v>6551081</v>
      </c>
      <c r="H23" s="35">
        <f>H20+H21</f>
        <v>53061885</v>
      </c>
      <c r="J23" s="49">
        <f>J20+J21</f>
        <v>4836743</v>
      </c>
      <c r="L23" s="35">
        <f>L20+L21</f>
        <v>53331018</v>
      </c>
    </row>
    <row r="24" spans="1:12" ht="6" customHeight="1">
      <c r="A24" s="54"/>
      <c r="C24" s="13"/>
      <c r="F24" s="49"/>
      <c r="H24" s="35"/>
      <c r="J24" s="49"/>
      <c r="L24" s="35"/>
    </row>
    <row r="25" spans="1:12" ht="21.75" customHeight="1">
      <c r="A25" s="12" t="s">
        <v>81</v>
      </c>
      <c r="C25" s="13"/>
      <c r="E25" s="18"/>
      <c r="F25" s="49">
        <v>-1569213</v>
      </c>
      <c r="G25" s="18"/>
      <c r="H25" s="35">
        <v>-6613598</v>
      </c>
      <c r="I25" s="19"/>
      <c r="J25" s="49">
        <v>-1436406</v>
      </c>
      <c r="K25" s="19"/>
      <c r="L25" s="35">
        <v>-6613598</v>
      </c>
    </row>
    <row r="26" spans="1:12" ht="21.75" customHeight="1">
      <c r="A26" s="12" t="s">
        <v>82</v>
      </c>
      <c r="E26" s="18"/>
      <c r="F26" s="49">
        <v>-32947124</v>
      </c>
      <c r="G26" s="18"/>
      <c r="H26" s="35">
        <v>-29660534</v>
      </c>
      <c r="I26" s="19"/>
      <c r="J26" s="49">
        <v>-31940501</v>
      </c>
      <c r="K26" s="19"/>
      <c r="L26" s="35">
        <v>-29672767</v>
      </c>
    </row>
    <row r="27" spans="1:12" ht="21.75" customHeight="1">
      <c r="A27" s="12" t="s">
        <v>83</v>
      </c>
      <c r="E27" s="92"/>
      <c r="F27" s="53">
        <v>-36617227</v>
      </c>
      <c r="G27" s="18"/>
      <c r="H27" s="40">
        <v>0</v>
      </c>
      <c r="I27" s="19"/>
      <c r="J27" s="53">
        <v>-36617227</v>
      </c>
      <c r="K27" s="19"/>
      <c r="L27" s="40">
        <v>0</v>
      </c>
    </row>
    <row r="28" spans="1:12" ht="9.4499999999999993" customHeight="1">
      <c r="A28" s="11"/>
      <c r="C28" s="13"/>
      <c r="D28" s="3"/>
      <c r="E28" s="18"/>
      <c r="F28" s="49"/>
      <c r="G28" s="18"/>
      <c r="H28" s="35"/>
      <c r="I28" s="19"/>
      <c r="J28" s="49"/>
      <c r="K28" s="19"/>
      <c r="L28" s="35"/>
    </row>
    <row r="29" spans="1:12" ht="21.75" customHeight="1">
      <c r="A29" s="1" t="s">
        <v>84</v>
      </c>
      <c r="C29" s="13"/>
      <c r="F29" s="53">
        <f>+F25+F26+F27</f>
        <v>-71133564</v>
      </c>
      <c r="H29" s="40">
        <f>+H25+H26+H27</f>
        <v>-36274132</v>
      </c>
      <c r="J29" s="53">
        <f>+J25+J26+J27</f>
        <v>-69994134</v>
      </c>
      <c r="L29" s="40">
        <f>+L25+L26+L27</f>
        <v>-36286365</v>
      </c>
    </row>
    <row r="30" spans="1:12" ht="6" customHeight="1">
      <c r="A30" s="11"/>
      <c r="C30" s="13"/>
      <c r="D30" s="3"/>
      <c r="E30" s="18"/>
      <c r="F30" s="49"/>
      <c r="G30" s="18"/>
      <c r="H30" s="35"/>
      <c r="I30" s="19"/>
      <c r="J30" s="49"/>
      <c r="K30" s="19"/>
      <c r="L30" s="35"/>
    </row>
    <row r="31" spans="1:12" ht="21.75" customHeight="1">
      <c r="A31" s="1" t="s">
        <v>161</v>
      </c>
      <c r="C31" s="13"/>
      <c r="E31" s="18"/>
      <c r="F31" s="59"/>
      <c r="G31" s="18"/>
      <c r="H31" s="22"/>
      <c r="J31" s="59"/>
      <c r="L31" s="22"/>
    </row>
    <row r="32" spans="1:12" ht="21.75" customHeight="1">
      <c r="A32" s="1"/>
      <c r="B32" s="1" t="s">
        <v>85</v>
      </c>
      <c r="E32" s="18"/>
      <c r="F32" s="37">
        <f>+F23+F29</f>
        <v>-64582483</v>
      </c>
      <c r="G32" s="18"/>
      <c r="H32" s="35">
        <f>+H23+H29</f>
        <v>16787753</v>
      </c>
      <c r="I32" s="19"/>
      <c r="J32" s="37">
        <f>+J23+J29</f>
        <v>-65157391</v>
      </c>
      <c r="K32" s="19"/>
      <c r="L32" s="35">
        <f>+L23+L29</f>
        <v>17044653</v>
      </c>
    </row>
    <row r="33" spans="1:12" ht="21.75" customHeight="1">
      <c r="A33" s="12" t="s">
        <v>86</v>
      </c>
      <c r="C33" s="13"/>
      <c r="E33" s="18"/>
      <c r="F33" s="53">
        <v>-1743328</v>
      </c>
      <c r="G33" s="18"/>
      <c r="H33" s="40">
        <v>-1259673</v>
      </c>
      <c r="I33" s="19"/>
      <c r="J33" s="53">
        <v>-1763000</v>
      </c>
      <c r="K33" s="19"/>
      <c r="L33" s="40">
        <v>-1259673</v>
      </c>
    </row>
    <row r="34" spans="1:12" ht="6" customHeight="1">
      <c r="C34" s="13"/>
      <c r="E34" s="18"/>
      <c r="F34" s="49"/>
      <c r="G34" s="18"/>
      <c r="H34" s="35"/>
      <c r="I34" s="19"/>
      <c r="J34" s="49"/>
      <c r="K34" s="19"/>
      <c r="L34" s="35"/>
    </row>
    <row r="35" spans="1:12" ht="21.75" customHeight="1">
      <c r="A35" s="1" t="s">
        <v>162</v>
      </c>
      <c r="C35" s="13"/>
      <c r="E35" s="18"/>
      <c r="F35" s="49">
        <f>+F32+F33</f>
        <v>-66325811</v>
      </c>
      <c r="G35" s="18"/>
      <c r="H35" s="35">
        <f>+H32+H33</f>
        <v>15528080</v>
      </c>
      <c r="I35" s="19"/>
      <c r="J35" s="49">
        <f>+J32+J33</f>
        <v>-66920391</v>
      </c>
      <c r="K35" s="19"/>
      <c r="L35" s="35">
        <f>+L32+L33</f>
        <v>15784980</v>
      </c>
    </row>
    <row r="36" spans="1:12" ht="21.75" customHeight="1">
      <c r="A36" s="12" t="s">
        <v>87</v>
      </c>
      <c r="C36" s="13"/>
      <c r="D36" s="92">
        <v>16</v>
      </c>
      <c r="E36" s="18"/>
      <c r="F36" s="53">
        <v>12952059</v>
      </c>
      <c r="G36" s="18"/>
      <c r="H36" s="40">
        <v>-3345817</v>
      </c>
      <c r="I36" s="19"/>
      <c r="J36" s="53">
        <v>13082069</v>
      </c>
      <c r="K36" s="19"/>
      <c r="L36" s="40">
        <v>-3397197</v>
      </c>
    </row>
    <row r="37" spans="1:12" ht="6" customHeight="1">
      <c r="C37" s="13"/>
      <c r="E37" s="18"/>
      <c r="F37" s="49"/>
      <c r="G37" s="18"/>
      <c r="H37" s="35"/>
      <c r="I37" s="19"/>
      <c r="J37" s="49"/>
      <c r="K37" s="19"/>
      <c r="L37" s="35"/>
    </row>
    <row r="38" spans="1:12" ht="21.75" customHeight="1" thickBot="1">
      <c r="A38" s="54" t="s">
        <v>163</v>
      </c>
      <c r="C38" s="13"/>
      <c r="E38" s="18"/>
      <c r="F38" s="60">
        <f>+F35+F36</f>
        <v>-53373752</v>
      </c>
      <c r="G38" s="18"/>
      <c r="H38" s="44">
        <f>+H35+H36</f>
        <v>12182263</v>
      </c>
      <c r="I38" s="19"/>
      <c r="J38" s="60">
        <f>+J35+J36</f>
        <v>-53838322</v>
      </c>
      <c r="K38" s="19"/>
      <c r="L38" s="44">
        <f>+L35+L36</f>
        <v>12387783</v>
      </c>
    </row>
    <row r="39" spans="1:12" ht="21.75" customHeight="1" thickTop="1">
      <c r="A39" s="54"/>
      <c r="C39" s="13"/>
      <c r="F39" s="49"/>
      <c r="J39" s="49"/>
    </row>
    <row r="40" spans="1:12" ht="21.75" customHeight="1">
      <c r="A40" s="1" t="s">
        <v>164</v>
      </c>
      <c r="D40" s="13"/>
      <c r="E40" s="92"/>
      <c r="F40" s="49"/>
      <c r="G40" s="92"/>
      <c r="J40" s="49"/>
    </row>
    <row r="41" spans="1:12" ht="6" customHeight="1">
      <c r="A41" s="1"/>
      <c r="D41" s="13"/>
      <c r="E41" s="92"/>
      <c r="F41" s="49"/>
      <c r="G41" s="92"/>
      <c r="J41" s="49"/>
    </row>
    <row r="42" spans="1:12" ht="21.75" customHeight="1" thickBot="1">
      <c r="A42" s="12" t="s">
        <v>169</v>
      </c>
      <c r="D42" s="61">
        <v>17</v>
      </c>
      <c r="E42" s="92"/>
      <c r="F42" s="62">
        <f>F38/430000000</f>
        <v>-0.12412500465116279</v>
      </c>
      <c r="G42" s="92"/>
      <c r="H42" s="95">
        <f>H38/430000000</f>
        <v>2.8330844186046512E-2</v>
      </c>
      <c r="J42" s="62">
        <f>J38/430000000</f>
        <v>-0.12520539999999999</v>
      </c>
      <c r="L42" s="95">
        <f>L38/430000000</f>
        <v>2.8808797674418605E-2</v>
      </c>
    </row>
    <row r="43" spans="1:12" ht="21.75" customHeight="1" thickTop="1">
      <c r="D43" s="61"/>
      <c r="E43" s="101"/>
      <c r="F43" s="102"/>
      <c r="G43" s="103"/>
      <c r="H43" s="102"/>
      <c r="I43" s="86"/>
      <c r="J43" s="102"/>
      <c r="L43" s="102"/>
    </row>
    <row r="44" spans="1:12" ht="21.75" customHeight="1">
      <c r="D44" s="61"/>
      <c r="E44" s="104"/>
      <c r="F44" s="102"/>
      <c r="G44" s="103"/>
      <c r="H44" s="102"/>
      <c r="I44" s="86"/>
      <c r="J44" s="102"/>
      <c r="L44" s="102"/>
    </row>
    <row r="45" spans="1:12" ht="21.75" customHeight="1">
      <c r="D45" s="61"/>
      <c r="E45" s="104"/>
      <c r="F45" s="102"/>
      <c r="G45" s="103"/>
      <c r="H45" s="102"/>
      <c r="I45" s="86"/>
      <c r="J45" s="102"/>
      <c r="L45" s="102"/>
    </row>
    <row r="46" spans="1:12" ht="21.75" customHeight="1">
      <c r="D46" s="61"/>
      <c r="E46" s="101"/>
      <c r="F46" s="102"/>
      <c r="G46" s="103"/>
      <c r="H46" s="102"/>
      <c r="I46" s="86"/>
      <c r="J46" s="102"/>
      <c r="L46" s="102"/>
    </row>
    <row r="47" spans="1:12" ht="21.75" customHeight="1">
      <c r="D47" s="61"/>
      <c r="E47" s="101"/>
      <c r="F47" s="102"/>
      <c r="G47" s="103"/>
      <c r="H47" s="102"/>
      <c r="I47" s="86"/>
      <c r="J47" s="102"/>
      <c r="L47" s="102"/>
    </row>
    <row r="48" spans="1:12" ht="21.75" customHeight="1">
      <c r="D48" s="61"/>
      <c r="E48" s="101"/>
      <c r="F48" s="102"/>
      <c r="G48" s="103"/>
      <c r="H48" s="102"/>
      <c r="I48" s="86"/>
      <c r="J48" s="102"/>
      <c r="L48" s="102"/>
    </row>
    <row r="49" spans="1:12" ht="21.75" customHeight="1">
      <c r="D49" s="61"/>
      <c r="E49" s="101"/>
      <c r="F49" s="102"/>
      <c r="G49" s="103"/>
      <c r="H49" s="102"/>
      <c r="I49" s="86"/>
      <c r="J49" s="102"/>
      <c r="L49" s="102"/>
    </row>
    <row r="50" spans="1:12" ht="21.75" customHeight="1">
      <c r="D50" s="61"/>
      <c r="E50" s="92"/>
      <c r="G50" s="92"/>
    </row>
    <row r="51" spans="1:12" ht="18.600000000000001"/>
    <row r="52" spans="1:12" ht="21.75" customHeight="1">
      <c r="A52" s="105" t="s">
        <v>34</v>
      </c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</row>
  </sheetData>
  <mergeCells count="3">
    <mergeCell ref="J5:L5"/>
    <mergeCell ref="A52:L52"/>
    <mergeCell ref="F5:H5"/>
  </mergeCells>
  <pageMargins left="0.8" right="0.5" top="0.5" bottom="0.6" header="0.49" footer="0.4"/>
  <pageSetup paperSize="9" scale="83" firstPageNumber="6" orientation="portrait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9249F-F338-4316-8E29-AA7E91F39849}">
  <dimension ref="A1:Q28"/>
  <sheetViews>
    <sheetView zoomScale="85" zoomScaleNormal="85" zoomScaleSheetLayoutView="100" workbookViewId="0">
      <selection activeCell="A23" sqref="A23"/>
    </sheetView>
  </sheetViews>
  <sheetFormatPr defaultColWidth="10.5546875" defaultRowHeight="21.75" customHeight="1"/>
  <cols>
    <col min="1" max="1" width="1.6640625" style="13" customWidth="1"/>
    <col min="2" max="2" width="45.5546875" style="13" customWidth="1"/>
    <col min="3" max="3" width="8.33203125" style="55" bestFit="1" customWidth="1"/>
    <col min="4" max="4" width="1.5546875" style="55" customWidth="1"/>
    <col min="5" max="5" width="11.109375" style="16" customWidth="1"/>
    <col min="6" max="6" width="0.6640625" style="16" customWidth="1"/>
    <col min="7" max="7" width="12.33203125" style="16" customWidth="1"/>
    <col min="8" max="8" width="0.6640625" style="16" customWidth="1"/>
    <col min="9" max="9" width="11.6640625" style="55" customWidth="1"/>
    <col min="10" max="10" width="0.6640625" style="55" customWidth="1"/>
    <col min="11" max="11" width="12" style="55" customWidth="1"/>
    <col min="12" max="12" width="0.6640625" style="55" customWidth="1"/>
    <col min="13" max="13" width="12.44140625" style="55" customWidth="1"/>
    <col min="14" max="14" width="0.6640625" style="55" customWidth="1"/>
    <col min="15" max="15" width="12.5546875" style="16" customWidth="1"/>
    <col min="16" max="16" width="0.6640625" style="55" customWidth="1"/>
    <col min="17" max="17" width="11.44140625" style="16" customWidth="1"/>
    <col min="18" max="230" width="10.5546875" style="13"/>
    <col min="231" max="231" width="2" style="13" customWidth="1"/>
    <col min="232" max="232" width="68.109375" style="13" customWidth="1"/>
    <col min="233" max="233" width="9" style="13" customWidth="1"/>
    <col min="234" max="234" width="0.88671875" style="13" customWidth="1"/>
    <col min="235" max="235" width="13.5546875" style="13" customWidth="1"/>
    <col min="236" max="236" width="0.88671875" style="13" customWidth="1"/>
    <col min="237" max="237" width="15.109375" style="13" customWidth="1"/>
    <col min="238" max="238" width="0.88671875" style="13" customWidth="1"/>
    <col min="239" max="239" width="14.5546875" style="13" customWidth="1"/>
    <col min="240" max="240" width="11.44140625" style="13" bestFit="1" customWidth="1"/>
    <col min="241" max="486" width="10.5546875" style="13"/>
    <col min="487" max="487" width="2" style="13" customWidth="1"/>
    <col min="488" max="488" width="68.109375" style="13" customWidth="1"/>
    <col min="489" max="489" width="9" style="13" customWidth="1"/>
    <col min="490" max="490" width="0.88671875" style="13" customWidth="1"/>
    <col min="491" max="491" width="13.5546875" style="13" customWidth="1"/>
    <col min="492" max="492" width="0.88671875" style="13" customWidth="1"/>
    <col min="493" max="493" width="15.109375" style="13" customWidth="1"/>
    <col min="494" max="494" width="0.88671875" style="13" customWidth="1"/>
    <col min="495" max="495" width="14.5546875" style="13" customWidth="1"/>
    <col min="496" max="496" width="11.44140625" style="13" bestFit="1" customWidth="1"/>
    <col min="497" max="742" width="10.5546875" style="13"/>
    <col min="743" max="743" width="2" style="13" customWidth="1"/>
    <col min="744" max="744" width="68.109375" style="13" customWidth="1"/>
    <col min="745" max="745" width="9" style="13" customWidth="1"/>
    <col min="746" max="746" width="0.88671875" style="13" customWidth="1"/>
    <col min="747" max="747" width="13.5546875" style="13" customWidth="1"/>
    <col min="748" max="748" width="0.88671875" style="13" customWidth="1"/>
    <col min="749" max="749" width="15.109375" style="13" customWidth="1"/>
    <col min="750" max="750" width="0.88671875" style="13" customWidth="1"/>
    <col min="751" max="751" width="14.5546875" style="13" customWidth="1"/>
    <col min="752" max="752" width="11.44140625" style="13" bestFit="1" customWidth="1"/>
    <col min="753" max="998" width="10.5546875" style="13"/>
    <col min="999" max="999" width="2" style="13" customWidth="1"/>
    <col min="1000" max="1000" width="68.109375" style="13" customWidth="1"/>
    <col min="1001" max="1001" width="9" style="13" customWidth="1"/>
    <col min="1002" max="1002" width="0.88671875" style="13" customWidth="1"/>
    <col min="1003" max="1003" width="13.5546875" style="13" customWidth="1"/>
    <col min="1004" max="1004" width="0.88671875" style="13" customWidth="1"/>
    <col min="1005" max="1005" width="15.109375" style="13" customWidth="1"/>
    <col min="1006" max="1006" width="0.88671875" style="13" customWidth="1"/>
    <col min="1007" max="1007" width="14.5546875" style="13" customWidth="1"/>
    <col min="1008" max="1008" width="11.44140625" style="13" bestFit="1" customWidth="1"/>
    <col min="1009" max="1254" width="10.5546875" style="13"/>
    <col min="1255" max="1255" width="2" style="13" customWidth="1"/>
    <col min="1256" max="1256" width="68.109375" style="13" customWidth="1"/>
    <col min="1257" max="1257" width="9" style="13" customWidth="1"/>
    <col min="1258" max="1258" width="0.88671875" style="13" customWidth="1"/>
    <col min="1259" max="1259" width="13.5546875" style="13" customWidth="1"/>
    <col min="1260" max="1260" width="0.88671875" style="13" customWidth="1"/>
    <col min="1261" max="1261" width="15.109375" style="13" customWidth="1"/>
    <col min="1262" max="1262" width="0.88671875" style="13" customWidth="1"/>
    <col min="1263" max="1263" width="14.5546875" style="13" customWidth="1"/>
    <col min="1264" max="1264" width="11.44140625" style="13" bestFit="1" customWidth="1"/>
    <col min="1265" max="1510" width="10.5546875" style="13"/>
    <col min="1511" max="1511" width="2" style="13" customWidth="1"/>
    <col min="1512" max="1512" width="68.109375" style="13" customWidth="1"/>
    <col min="1513" max="1513" width="9" style="13" customWidth="1"/>
    <col min="1514" max="1514" width="0.88671875" style="13" customWidth="1"/>
    <col min="1515" max="1515" width="13.5546875" style="13" customWidth="1"/>
    <col min="1516" max="1516" width="0.88671875" style="13" customWidth="1"/>
    <col min="1517" max="1517" width="15.109375" style="13" customWidth="1"/>
    <col min="1518" max="1518" width="0.88671875" style="13" customWidth="1"/>
    <col min="1519" max="1519" width="14.5546875" style="13" customWidth="1"/>
    <col min="1520" max="1520" width="11.44140625" style="13" bestFit="1" customWidth="1"/>
    <col min="1521" max="1766" width="10.5546875" style="13"/>
    <col min="1767" max="1767" width="2" style="13" customWidth="1"/>
    <col min="1768" max="1768" width="68.109375" style="13" customWidth="1"/>
    <col min="1769" max="1769" width="9" style="13" customWidth="1"/>
    <col min="1770" max="1770" width="0.88671875" style="13" customWidth="1"/>
    <col min="1771" max="1771" width="13.5546875" style="13" customWidth="1"/>
    <col min="1772" max="1772" width="0.88671875" style="13" customWidth="1"/>
    <col min="1773" max="1773" width="15.109375" style="13" customWidth="1"/>
    <col min="1774" max="1774" width="0.88671875" style="13" customWidth="1"/>
    <col min="1775" max="1775" width="14.5546875" style="13" customWidth="1"/>
    <col min="1776" max="1776" width="11.44140625" style="13" bestFit="1" customWidth="1"/>
    <col min="1777" max="2022" width="10.5546875" style="13"/>
    <col min="2023" max="2023" width="2" style="13" customWidth="1"/>
    <col min="2024" max="2024" width="68.109375" style="13" customWidth="1"/>
    <col min="2025" max="2025" width="9" style="13" customWidth="1"/>
    <col min="2026" max="2026" width="0.88671875" style="13" customWidth="1"/>
    <col min="2027" max="2027" width="13.5546875" style="13" customWidth="1"/>
    <col min="2028" max="2028" width="0.88671875" style="13" customWidth="1"/>
    <col min="2029" max="2029" width="15.109375" style="13" customWidth="1"/>
    <col min="2030" max="2030" width="0.88671875" style="13" customWidth="1"/>
    <col min="2031" max="2031" width="14.5546875" style="13" customWidth="1"/>
    <col min="2032" max="2032" width="11.44140625" style="13" bestFit="1" customWidth="1"/>
    <col min="2033" max="2278" width="10.5546875" style="13"/>
    <col min="2279" max="2279" width="2" style="13" customWidth="1"/>
    <col min="2280" max="2280" width="68.109375" style="13" customWidth="1"/>
    <col min="2281" max="2281" width="9" style="13" customWidth="1"/>
    <col min="2282" max="2282" width="0.88671875" style="13" customWidth="1"/>
    <col min="2283" max="2283" width="13.5546875" style="13" customWidth="1"/>
    <col min="2284" max="2284" width="0.88671875" style="13" customWidth="1"/>
    <col min="2285" max="2285" width="15.109375" style="13" customWidth="1"/>
    <col min="2286" max="2286" width="0.88671875" style="13" customWidth="1"/>
    <col min="2287" max="2287" width="14.5546875" style="13" customWidth="1"/>
    <col min="2288" max="2288" width="11.44140625" style="13" bestFit="1" customWidth="1"/>
    <col min="2289" max="2534" width="10.5546875" style="13"/>
    <col min="2535" max="2535" width="2" style="13" customWidth="1"/>
    <col min="2536" max="2536" width="68.109375" style="13" customWidth="1"/>
    <col min="2537" max="2537" width="9" style="13" customWidth="1"/>
    <col min="2538" max="2538" width="0.88671875" style="13" customWidth="1"/>
    <col min="2539" max="2539" width="13.5546875" style="13" customWidth="1"/>
    <col min="2540" max="2540" width="0.88671875" style="13" customWidth="1"/>
    <col min="2541" max="2541" width="15.109375" style="13" customWidth="1"/>
    <col min="2542" max="2542" width="0.88671875" style="13" customWidth="1"/>
    <col min="2543" max="2543" width="14.5546875" style="13" customWidth="1"/>
    <col min="2544" max="2544" width="11.44140625" style="13" bestFit="1" customWidth="1"/>
    <col min="2545" max="2790" width="10.5546875" style="13"/>
    <col min="2791" max="2791" width="2" style="13" customWidth="1"/>
    <col min="2792" max="2792" width="68.109375" style="13" customWidth="1"/>
    <col min="2793" max="2793" width="9" style="13" customWidth="1"/>
    <col min="2794" max="2794" width="0.88671875" style="13" customWidth="1"/>
    <col min="2795" max="2795" width="13.5546875" style="13" customWidth="1"/>
    <col min="2796" max="2796" width="0.88671875" style="13" customWidth="1"/>
    <col min="2797" max="2797" width="15.109375" style="13" customWidth="1"/>
    <col min="2798" max="2798" width="0.88671875" style="13" customWidth="1"/>
    <col min="2799" max="2799" width="14.5546875" style="13" customWidth="1"/>
    <col min="2800" max="2800" width="11.44140625" style="13" bestFit="1" customWidth="1"/>
    <col min="2801" max="3046" width="10.5546875" style="13"/>
    <col min="3047" max="3047" width="2" style="13" customWidth="1"/>
    <col min="3048" max="3048" width="68.109375" style="13" customWidth="1"/>
    <col min="3049" max="3049" width="9" style="13" customWidth="1"/>
    <col min="3050" max="3050" width="0.88671875" style="13" customWidth="1"/>
    <col min="3051" max="3051" width="13.5546875" style="13" customWidth="1"/>
    <col min="3052" max="3052" width="0.88671875" style="13" customWidth="1"/>
    <col min="3053" max="3053" width="15.109375" style="13" customWidth="1"/>
    <col min="3054" max="3054" width="0.88671875" style="13" customWidth="1"/>
    <col min="3055" max="3055" width="14.5546875" style="13" customWidth="1"/>
    <col min="3056" max="3056" width="11.44140625" style="13" bestFit="1" customWidth="1"/>
    <col min="3057" max="3302" width="10.5546875" style="13"/>
    <col min="3303" max="3303" width="2" style="13" customWidth="1"/>
    <col min="3304" max="3304" width="68.109375" style="13" customWidth="1"/>
    <col min="3305" max="3305" width="9" style="13" customWidth="1"/>
    <col min="3306" max="3306" width="0.88671875" style="13" customWidth="1"/>
    <col min="3307" max="3307" width="13.5546875" style="13" customWidth="1"/>
    <col min="3308" max="3308" width="0.88671875" style="13" customWidth="1"/>
    <col min="3309" max="3309" width="15.109375" style="13" customWidth="1"/>
    <col min="3310" max="3310" width="0.88671875" style="13" customWidth="1"/>
    <col min="3311" max="3311" width="14.5546875" style="13" customWidth="1"/>
    <col min="3312" max="3312" width="11.44140625" style="13" bestFit="1" customWidth="1"/>
    <col min="3313" max="3558" width="10.5546875" style="13"/>
    <col min="3559" max="3559" width="2" style="13" customWidth="1"/>
    <col min="3560" max="3560" width="68.109375" style="13" customWidth="1"/>
    <col min="3561" max="3561" width="9" style="13" customWidth="1"/>
    <col min="3562" max="3562" width="0.88671875" style="13" customWidth="1"/>
    <col min="3563" max="3563" width="13.5546875" style="13" customWidth="1"/>
    <col min="3564" max="3564" width="0.88671875" style="13" customWidth="1"/>
    <col min="3565" max="3565" width="15.109375" style="13" customWidth="1"/>
    <col min="3566" max="3566" width="0.88671875" style="13" customWidth="1"/>
    <col min="3567" max="3567" width="14.5546875" style="13" customWidth="1"/>
    <col min="3568" max="3568" width="11.44140625" style="13" bestFit="1" customWidth="1"/>
    <col min="3569" max="3814" width="10.5546875" style="13"/>
    <col min="3815" max="3815" width="2" style="13" customWidth="1"/>
    <col min="3816" max="3816" width="68.109375" style="13" customWidth="1"/>
    <col min="3817" max="3817" width="9" style="13" customWidth="1"/>
    <col min="3818" max="3818" width="0.88671875" style="13" customWidth="1"/>
    <col min="3819" max="3819" width="13.5546875" style="13" customWidth="1"/>
    <col min="3820" max="3820" width="0.88671875" style="13" customWidth="1"/>
    <col min="3821" max="3821" width="15.109375" style="13" customWidth="1"/>
    <col min="3822" max="3822" width="0.88671875" style="13" customWidth="1"/>
    <col min="3823" max="3823" width="14.5546875" style="13" customWidth="1"/>
    <col min="3824" max="3824" width="11.44140625" style="13" bestFit="1" customWidth="1"/>
    <col min="3825" max="4070" width="10.5546875" style="13"/>
    <col min="4071" max="4071" width="2" style="13" customWidth="1"/>
    <col min="4072" max="4072" width="68.109375" style="13" customWidth="1"/>
    <col min="4073" max="4073" width="9" style="13" customWidth="1"/>
    <col min="4074" max="4074" width="0.88671875" style="13" customWidth="1"/>
    <col min="4075" max="4075" width="13.5546875" style="13" customWidth="1"/>
    <col min="4076" max="4076" width="0.88671875" style="13" customWidth="1"/>
    <col min="4077" max="4077" width="15.109375" style="13" customWidth="1"/>
    <col min="4078" max="4078" width="0.88671875" style="13" customWidth="1"/>
    <col min="4079" max="4079" width="14.5546875" style="13" customWidth="1"/>
    <col min="4080" max="4080" width="11.44140625" style="13" bestFit="1" customWidth="1"/>
    <col min="4081" max="4326" width="10.5546875" style="13"/>
    <col min="4327" max="4327" width="2" style="13" customWidth="1"/>
    <col min="4328" max="4328" width="68.109375" style="13" customWidth="1"/>
    <col min="4329" max="4329" width="9" style="13" customWidth="1"/>
    <col min="4330" max="4330" width="0.88671875" style="13" customWidth="1"/>
    <col min="4331" max="4331" width="13.5546875" style="13" customWidth="1"/>
    <col min="4332" max="4332" width="0.88671875" style="13" customWidth="1"/>
    <col min="4333" max="4333" width="15.109375" style="13" customWidth="1"/>
    <col min="4334" max="4334" width="0.88671875" style="13" customWidth="1"/>
    <col min="4335" max="4335" width="14.5546875" style="13" customWidth="1"/>
    <col min="4336" max="4336" width="11.44140625" style="13" bestFit="1" customWidth="1"/>
    <col min="4337" max="4582" width="10.5546875" style="13"/>
    <col min="4583" max="4583" width="2" style="13" customWidth="1"/>
    <col min="4584" max="4584" width="68.109375" style="13" customWidth="1"/>
    <col min="4585" max="4585" width="9" style="13" customWidth="1"/>
    <col min="4586" max="4586" width="0.88671875" style="13" customWidth="1"/>
    <col min="4587" max="4587" width="13.5546875" style="13" customWidth="1"/>
    <col min="4588" max="4588" width="0.88671875" style="13" customWidth="1"/>
    <col min="4589" max="4589" width="15.109375" style="13" customWidth="1"/>
    <col min="4590" max="4590" width="0.88671875" style="13" customWidth="1"/>
    <col min="4591" max="4591" width="14.5546875" style="13" customWidth="1"/>
    <col min="4592" max="4592" width="11.44140625" style="13" bestFit="1" customWidth="1"/>
    <col min="4593" max="4838" width="10.5546875" style="13"/>
    <col min="4839" max="4839" width="2" style="13" customWidth="1"/>
    <col min="4840" max="4840" width="68.109375" style="13" customWidth="1"/>
    <col min="4841" max="4841" width="9" style="13" customWidth="1"/>
    <col min="4842" max="4842" width="0.88671875" style="13" customWidth="1"/>
    <col min="4843" max="4843" width="13.5546875" style="13" customWidth="1"/>
    <col min="4844" max="4844" width="0.88671875" style="13" customWidth="1"/>
    <col min="4845" max="4845" width="15.109375" style="13" customWidth="1"/>
    <col min="4846" max="4846" width="0.88671875" style="13" customWidth="1"/>
    <col min="4847" max="4847" width="14.5546875" style="13" customWidth="1"/>
    <col min="4848" max="4848" width="11.44140625" style="13" bestFit="1" customWidth="1"/>
    <col min="4849" max="5094" width="10.5546875" style="13"/>
    <col min="5095" max="5095" width="2" style="13" customWidth="1"/>
    <col min="5096" max="5096" width="68.109375" style="13" customWidth="1"/>
    <col min="5097" max="5097" width="9" style="13" customWidth="1"/>
    <col min="5098" max="5098" width="0.88671875" style="13" customWidth="1"/>
    <col min="5099" max="5099" width="13.5546875" style="13" customWidth="1"/>
    <col min="5100" max="5100" width="0.88671875" style="13" customWidth="1"/>
    <col min="5101" max="5101" width="15.109375" style="13" customWidth="1"/>
    <col min="5102" max="5102" width="0.88671875" style="13" customWidth="1"/>
    <col min="5103" max="5103" width="14.5546875" style="13" customWidth="1"/>
    <col min="5104" max="5104" width="11.44140625" style="13" bestFit="1" customWidth="1"/>
    <col min="5105" max="5350" width="10.5546875" style="13"/>
    <col min="5351" max="5351" width="2" style="13" customWidth="1"/>
    <col min="5352" max="5352" width="68.109375" style="13" customWidth="1"/>
    <col min="5353" max="5353" width="9" style="13" customWidth="1"/>
    <col min="5354" max="5354" width="0.88671875" style="13" customWidth="1"/>
    <col min="5355" max="5355" width="13.5546875" style="13" customWidth="1"/>
    <col min="5356" max="5356" width="0.88671875" style="13" customWidth="1"/>
    <col min="5357" max="5357" width="15.109375" style="13" customWidth="1"/>
    <col min="5358" max="5358" width="0.88671875" style="13" customWidth="1"/>
    <col min="5359" max="5359" width="14.5546875" style="13" customWidth="1"/>
    <col min="5360" max="5360" width="11.44140625" style="13" bestFit="1" customWidth="1"/>
    <col min="5361" max="5606" width="10.5546875" style="13"/>
    <col min="5607" max="5607" width="2" style="13" customWidth="1"/>
    <col min="5608" max="5608" width="68.109375" style="13" customWidth="1"/>
    <col min="5609" max="5609" width="9" style="13" customWidth="1"/>
    <col min="5610" max="5610" width="0.88671875" style="13" customWidth="1"/>
    <col min="5611" max="5611" width="13.5546875" style="13" customWidth="1"/>
    <col min="5612" max="5612" width="0.88671875" style="13" customWidth="1"/>
    <col min="5613" max="5613" width="15.109375" style="13" customWidth="1"/>
    <col min="5614" max="5614" width="0.88671875" style="13" customWidth="1"/>
    <col min="5615" max="5615" width="14.5546875" style="13" customWidth="1"/>
    <col min="5616" max="5616" width="11.44140625" style="13" bestFit="1" customWidth="1"/>
    <col min="5617" max="5862" width="10.5546875" style="13"/>
    <col min="5863" max="5863" width="2" style="13" customWidth="1"/>
    <col min="5864" max="5864" width="68.109375" style="13" customWidth="1"/>
    <col min="5865" max="5865" width="9" style="13" customWidth="1"/>
    <col min="5866" max="5866" width="0.88671875" style="13" customWidth="1"/>
    <col min="5867" max="5867" width="13.5546875" style="13" customWidth="1"/>
    <col min="5868" max="5868" width="0.88671875" style="13" customWidth="1"/>
    <col min="5869" max="5869" width="15.109375" style="13" customWidth="1"/>
    <col min="5870" max="5870" width="0.88671875" style="13" customWidth="1"/>
    <col min="5871" max="5871" width="14.5546875" style="13" customWidth="1"/>
    <col min="5872" max="5872" width="11.44140625" style="13" bestFit="1" customWidth="1"/>
    <col min="5873" max="6118" width="10.5546875" style="13"/>
    <col min="6119" max="6119" width="2" style="13" customWidth="1"/>
    <col min="6120" max="6120" width="68.109375" style="13" customWidth="1"/>
    <col min="6121" max="6121" width="9" style="13" customWidth="1"/>
    <col min="6122" max="6122" width="0.88671875" style="13" customWidth="1"/>
    <col min="6123" max="6123" width="13.5546875" style="13" customWidth="1"/>
    <col min="6124" max="6124" width="0.88671875" style="13" customWidth="1"/>
    <col min="6125" max="6125" width="15.109375" style="13" customWidth="1"/>
    <col min="6126" max="6126" width="0.88671875" style="13" customWidth="1"/>
    <col min="6127" max="6127" width="14.5546875" style="13" customWidth="1"/>
    <col min="6128" max="6128" width="11.44140625" style="13" bestFit="1" customWidth="1"/>
    <col min="6129" max="6374" width="10.5546875" style="13"/>
    <col min="6375" max="6375" width="2" style="13" customWidth="1"/>
    <col min="6376" max="6376" width="68.109375" style="13" customWidth="1"/>
    <col min="6377" max="6377" width="9" style="13" customWidth="1"/>
    <col min="6378" max="6378" width="0.88671875" style="13" customWidth="1"/>
    <col min="6379" max="6379" width="13.5546875" style="13" customWidth="1"/>
    <col min="6380" max="6380" width="0.88671875" style="13" customWidth="1"/>
    <col min="6381" max="6381" width="15.109375" style="13" customWidth="1"/>
    <col min="6382" max="6382" width="0.88671875" style="13" customWidth="1"/>
    <col min="6383" max="6383" width="14.5546875" style="13" customWidth="1"/>
    <col min="6384" max="6384" width="11.44140625" style="13" bestFit="1" customWidth="1"/>
    <col min="6385" max="6630" width="10.5546875" style="13"/>
    <col min="6631" max="6631" width="2" style="13" customWidth="1"/>
    <col min="6632" max="6632" width="68.109375" style="13" customWidth="1"/>
    <col min="6633" max="6633" width="9" style="13" customWidth="1"/>
    <col min="6634" max="6634" width="0.88671875" style="13" customWidth="1"/>
    <col min="6635" max="6635" width="13.5546875" style="13" customWidth="1"/>
    <col min="6636" max="6636" width="0.88671875" style="13" customWidth="1"/>
    <col min="6637" max="6637" width="15.109375" style="13" customWidth="1"/>
    <col min="6638" max="6638" width="0.88671875" style="13" customWidth="1"/>
    <col min="6639" max="6639" width="14.5546875" style="13" customWidth="1"/>
    <col min="6640" max="6640" width="11.44140625" style="13" bestFit="1" customWidth="1"/>
    <col min="6641" max="6886" width="10.5546875" style="13"/>
    <col min="6887" max="6887" width="2" style="13" customWidth="1"/>
    <col min="6888" max="6888" width="68.109375" style="13" customWidth="1"/>
    <col min="6889" max="6889" width="9" style="13" customWidth="1"/>
    <col min="6890" max="6890" width="0.88671875" style="13" customWidth="1"/>
    <col min="6891" max="6891" width="13.5546875" style="13" customWidth="1"/>
    <col min="6892" max="6892" width="0.88671875" style="13" customWidth="1"/>
    <col min="6893" max="6893" width="15.109375" style="13" customWidth="1"/>
    <col min="6894" max="6894" width="0.88671875" style="13" customWidth="1"/>
    <col min="6895" max="6895" width="14.5546875" style="13" customWidth="1"/>
    <col min="6896" max="6896" width="11.44140625" style="13" bestFit="1" customWidth="1"/>
    <col min="6897" max="7142" width="10.5546875" style="13"/>
    <col min="7143" max="7143" width="2" style="13" customWidth="1"/>
    <col min="7144" max="7144" width="68.109375" style="13" customWidth="1"/>
    <col min="7145" max="7145" width="9" style="13" customWidth="1"/>
    <col min="7146" max="7146" width="0.88671875" style="13" customWidth="1"/>
    <col min="7147" max="7147" width="13.5546875" style="13" customWidth="1"/>
    <col min="7148" max="7148" width="0.88671875" style="13" customWidth="1"/>
    <col min="7149" max="7149" width="15.109375" style="13" customWidth="1"/>
    <col min="7150" max="7150" width="0.88671875" style="13" customWidth="1"/>
    <col min="7151" max="7151" width="14.5546875" style="13" customWidth="1"/>
    <col min="7152" max="7152" width="11.44140625" style="13" bestFit="1" customWidth="1"/>
    <col min="7153" max="7398" width="10.5546875" style="13"/>
    <col min="7399" max="7399" width="2" style="13" customWidth="1"/>
    <col min="7400" max="7400" width="68.109375" style="13" customWidth="1"/>
    <col min="7401" max="7401" width="9" style="13" customWidth="1"/>
    <col min="7402" max="7402" width="0.88671875" style="13" customWidth="1"/>
    <col min="7403" max="7403" width="13.5546875" style="13" customWidth="1"/>
    <col min="7404" max="7404" width="0.88671875" style="13" customWidth="1"/>
    <col min="7405" max="7405" width="15.109375" style="13" customWidth="1"/>
    <col min="7406" max="7406" width="0.88671875" style="13" customWidth="1"/>
    <col min="7407" max="7407" width="14.5546875" style="13" customWidth="1"/>
    <col min="7408" max="7408" width="11.44140625" style="13" bestFit="1" customWidth="1"/>
    <col min="7409" max="7654" width="10.5546875" style="13"/>
    <col min="7655" max="7655" width="2" style="13" customWidth="1"/>
    <col min="7656" max="7656" width="68.109375" style="13" customWidth="1"/>
    <col min="7657" max="7657" width="9" style="13" customWidth="1"/>
    <col min="7658" max="7658" width="0.88671875" style="13" customWidth="1"/>
    <col min="7659" max="7659" width="13.5546875" style="13" customWidth="1"/>
    <col min="7660" max="7660" width="0.88671875" style="13" customWidth="1"/>
    <col min="7661" max="7661" width="15.109375" style="13" customWidth="1"/>
    <col min="7662" max="7662" width="0.88671875" style="13" customWidth="1"/>
    <col min="7663" max="7663" width="14.5546875" style="13" customWidth="1"/>
    <col min="7664" max="7664" width="11.44140625" style="13" bestFit="1" customWidth="1"/>
    <col min="7665" max="7910" width="10.5546875" style="13"/>
    <col min="7911" max="7911" width="2" style="13" customWidth="1"/>
    <col min="7912" max="7912" width="68.109375" style="13" customWidth="1"/>
    <col min="7913" max="7913" width="9" style="13" customWidth="1"/>
    <col min="7914" max="7914" width="0.88671875" style="13" customWidth="1"/>
    <col min="7915" max="7915" width="13.5546875" style="13" customWidth="1"/>
    <col min="7916" max="7916" width="0.88671875" style="13" customWidth="1"/>
    <col min="7917" max="7917" width="15.109375" style="13" customWidth="1"/>
    <col min="7918" max="7918" width="0.88671875" style="13" customWidth="1"/>
    <col min="7919" max="7919" width="14.5546875" style="13" customWidth="1"/>
    <col min="7920" max="7920" width="11.44140625" style="13" bestFit="1" customWidth="1"/>
    <col min="7921" max="8166" width="10.5546875" style="13"/>
    <col min="8167" max="8167" width="2" style="13" customWidth="1"/>
    <col min="8168" max="8168" width="68.109375" style="13" customWidth="1"/>
    <col min="8169" max="8169" width="9" style="13" customWidth="1"/>
    <col min="8170" max="8170" width="0.88671875" style="13" customWidth="1"/>
    <col min="8171" max="8171" width="13.5546875" style="13" customWidth="1"/>
    <col min="8172" max="8172" width="0.88671875" style="13" customWidth="1"/>
    <col min="8173" max="8173" width="15.109375" style="13" customWidth="1"/>
    <col min="8174" max="8174" width="0.88671875" style="13" customWidth="1"/>
    <col min="8175" max="8175" width="14.5546875" style="13" customWidth="1"/>
    <col min="8176" max="8176" width="11.44140625" style="13" bestFit="1" customWidth="1"/>
    <col min="8177" max="8422" width="10.5546875" style="13"/>
    <col min="8423" max="8423" width="2" style="13" customWidth="1"/>
    <col min="8424" max="8424" width="68.109375" style="13" customWidth="1"/>
    <col min="8425" max="8425" width="9" style="13" customWidth="1"/>
    <col min="8426" max="8426" width="0.88671875" style="13" customWidth="1"/>
    <col min="8427" max="8427" width="13.5546875" style="13" customWidth="1"/>
    <col min="8428" max="8428" width="0.88671875" style="13" customWidth="1"/>
    <col min="8429" max="8429" width="15.109375" style="13" customWidth="1"/>
    <col min="8430" max="8430" width="0.88671875" style="13" customWidth="1"/>
    <col min="8431" max="8431" width="14.5546875" style="13" customWidth="1"/>
    <col min="8432" max="8432" width="11.44140625" style="13" bestFit="1" customWidth="1"/>
    <col min="8433" max="8678" width="10.5546875" style="13"/>
    <col min="8679" max="8679" width="2" style="13" customWidth="1"/>
    <col min="8680" max="8680" width="68.109375" style="13" customWidth="1"/>
    <col min="8681" max="8681" width="9" style="13" customWidth="1"/>
    <col min="8682" max="8682" width="0.88671875" style="13" customWidth="1"/>
    <col min="8683" max="8683" width="13.5546875" style="13" customWidth="1"/>
    <col min="8684" max="8684" width="0.88671875" style="13" customWidth="1"/>
    <col min="8685" max="8685" width="15.109375" style="13" customWidth="1"/>
    <col min="8686" max="8686" width="0.88671875" style="13" customWidth="1"/>
    <col min="8687" max="8687" width="14.5546875" style="13" customWidth="1"/>
    <col min="8688" max="8688" width="11.44140625" style="13" bestFit="1" customWidth="1"/>
    <col min="8689" max="8934" width="10.5546875" style="13"/>
    <col min="8935" max="8935" width="2" style="13" customWidth="1"/>
    <col min="8936" max="8936" width="68.109375" style="13" customWidth="1"/>
    <col min="8937" max="8937" width="9" style="13" customWidth="1"/>
    <col min="8938" max="8938" width="0.88671875" style="13" customWidth="1"/>
    <col min="8939" max="8939" width="13.5546875" style="13" customWidth="1"/>
    <col min="8940" max="8940" width="0.88671875" style="13" customWidth="1"/>
    <col min="8941" max="8941" width="15.109375" style="13" customWidth="1"/>
    <col min="8942" max="8942" width="0.88671875" style="13" customWidth="1"/>
    <col min="8943" max="8943" width="14.5546875" style="13" customWidth="1"/>
    <col min="8944" max="8944" width="11.44140625" style="13" bestFit="1" customWidth="1"/>
    <col min="8945" max="9190" width="10.5546875" style="13"/>
    <col min="9191" max="9191" width="2" style="13" customWidth="1"/>
    <col min="9192" max="9192" width="68.109375" style="13" customWidth="1"/>
    <col min="9193" max="9193" width="9" style="13" customWidth="1"/>
    <col min="9194" max="9194" width="0.88671875" style="13" customWidth="1"/>
    <col min="9195" max="9195" width="13.5546875" style="13" customWidth="1"/>
    <col min="9196" max="9196" width="0.88671875" style="13" customWidth="1"/>
    <col min="9197" max="9197" width="15.109375" style="13" customWidth="1"/>
    <col min="9198" max="9198" width="0.88671875" style="13" customWidth="1"/>
    <col min="9199" max="9199" width="14.5546875" style="13" customWidth="1"/>
    <col min="9200" max="9200" width="11.44140625" style="13" bestFit="1" customWidth="1"/>
    <col min="9201" max="9446" width="10.5546875" style="13"/>
    <col min="9447" max="9447" width="2" style="13" customWidth="1"/>
    <col min="9448" max="9448" width="68.109375" style="13" customWidth="1"/>
    <col min="9449" max="9449" width="9" style="13" customWidth="1"/>
    <col min="9450" max="9450" width="0.88671875" style="13" customWidth="1"/>
    <col min="9451" max="9451" width="13.5546875" style="13" customWidth="1"/>
    <col min="9452" max="9452" width="0.88671875" style="13" customWidth="1"/>
    <col min="9453" max="9453" width="15.109375" style="13" customWidth="1"/>
    <col min="9454" max="9454" width="0.88671875" style="13" customWidth="1"/>
    <col min="9455" max="9455" width="14.5546875" style="13" customWidth="1"/>
    <col min="9456" max="9456" width="11.44140625" style="13" bestFit="1" customWidth="1"/>
    <col min="9457" max="9702" width="10.5546875" style="13"/>
    <col min="9703" max="9703" width="2" style="13" customWidth="1"/>
    <col min="9704" max="9704" width="68.109375" style="13" customWidth="1"/>
    <col min="9705" max="9705" width="9" style="13" customWidth="1"/>
    <col min="9706" max="9706" width="0.88671875" style="13" customWidth="1"/>
    <col min="9707" max="9707" width="13.5546875" style="13" customWidth="1"/>
    <col min="9708" max="9708" width="0.88671875" style="13" customWidth="1"/>
    <col min="9709" max="9709" width="15.109375" style="13" customWidth="1"/>
    <col min="9710" max="9710" width="0.88671875" style="13" customWidth="1"/>
    <col min="9711" max="9711" width="14.5546875" style="13" customWidth="1"/>
    <col min="9712" max="9712" width="11.44140625" style="13" bestFit="1" customWidth="1"/>
    <col min="9713" max="9958" width="10.5546875" style="13"/>
    <col min="9959" max="9959" width="2" style="13" customWidth="1"/>
    <col min="9960" max="9960" width="68.109375" style="13" customWidth="1"/>
    <col min="9961" max="9961" width="9" style="13" customWidth="1"/>
    <col min="9962" max="9962" width="0.88671875" style="13" customWidth="1"/>
    <col min="9963" max="9963" width="13.5546875" style="13" customWidth="1"/>
    <col min="9964" max="9964" width="0.88671875" style="13" customWidth="1"/>
    <col min="9965" max="9965" width="15.109375" style="13" customWidth="1"/>
    <col min="9966" max="9966" width="0.88671875" style="13" customWidth="1"/>
    <col min="9967" max="9967" width="14.5546875" style="13" customWidth="1"/>
    <col min="9968" max="9968" width="11.44140625" style="13" bestFit="1" customWidth="1"/>
    <col min="9969" max="10214" width="10.5546875" style="13"/>
    <col min="10215" max="10215" width="2" style="13" customWidth="1"/>
    <col min="10216" max="10216" width="68.109375" style="13" customWidth="1"/>
    <col min="10217" max="10217" width="9" style="13" customWidth="1"/>
    <col min="10218" max="10218" width="0.88671875" style="13" customWidth="1"/>
    <col min="10219" max="10219" width="13.5546875" style="13" customWidth="1"/>
    <col min="10220" max="10220" width="0.88671875" style="13" customWidth="1"/>
    <col min="10221" max="10221" width="15.109375" style="13" customWidth="1"/>
    <col min="10222" max="10222" width="0.88671875" style="13" customWidth="1"/>
    <col min="10223" max="10223" width="14.5546875" style="13" customWidth="1"/>
    <col min="10224" max="10224" width="11.44140625" style="13" bestFit="1" customWidth="1"/>
    <col min="10225" max="10470" width="10.5546875" style="13"/>
    <col min="10471" max="10471" width="2" style="13" customWidth="1"/>
    <col min="10472" max="10472" width="68.109375" style="13" customWidth="1"/>
    <col min="10473" max="10473" width="9" style="13" customWidth="1"/>
    <col min="10474" max="10474" width="0.88671875" style="13" customWidth="1"/>
    <col min="10475" max="10475" width="13.5546875" style="13" customWidth="1"/>
    <col min="10476" max="10476" width="0.88671875" style="13" customWidth="1"/>
    <col min="10477" max="10477" width="15.109375" style="13" customWidth="1"/>
    <col min="10478" max="10478" width="0.88671875" style="13" customWidth="1"/>
    <col min="10479" max="10479" width="14.5546875" style="13" customWidth="1"/>
    <col min="10480" max="10480" width="11.44140625" style="13" bestFit="1" customWidth="1"/>
    <col min="10481" max="10726" width="10.5546875" style="13"/>
    <col min="10727" max="10727" width="2" style="13" customWidth="1"/>
    <col min="10728" max="10728" width="68.109375" style="13" customWidth="1"/>
    <col min="10729" max="10729" width="9" style="13" customWidth="1"/>
    <col min="10730" max="10730" width="0.88671875" style="13" customWidth="1"/>
    <col min="10731" max="10731" width="13.5546875" style="13" customWidth="1"/>
    <col min="10732" max="10732" width="0.88671875" style="13" customWidth="1"/>
    <col min="10733" max="10733" width="15.109375" style="13" customWidth="1"/>
    <col min="10734" max="10734" width="0.88671875" style="13" customWidth="1"/>
    <col min="10735" max="10735" width="14.5546875" style="13" customWidth="1"/>
    <col min="10736" max="10736" width="11.44140625" style="13" bestFit="1" customWidth="1"/>
    <col min="10737" max="10982" width="10.5546875" style="13"/>
    <col min="10983" max="10983" width="2" style="13" customWidth="1"/>
    <col min="10984" max="10984" width="68.109375" style="13" customWidth="1"/>
    <col min="10985" max="10985" width="9" style="13" customWidth="1"/>
    <col min="10986" max="10986" width="0.88671875" style="13" customWidth="1"/>
    <col min="10987" max="10987" width="13.5546875" style="13" customWidth="1"/>
    <col min="10988" max="10988" width="0.88671875" style="13" customWidth="1"/>
    <col min="10989" max="10989" width="15.109375" style="13" customWidth="1"/>
    <col min="10990" max="10990" width="0.88671875" style="13" customWidth="1"/>
    <col min="10991" max="10991" width="14.5546875" style="13" customWidth="1"/>
    <col min="10992" max="10992" width="11.44140625" style="13" bestFit="1" customWidth="1"/>
    <col min="10993" max="11238" width="10.5546875" style="13"/>
    <col min="11239" max="11239" width="2" style="13" customWidth="1"/>
    <col min="11240" max="11240" width="68.109375" style="13" customWidth="1"/>
    <col min="11241" max="11241" width="9" style="13" customWidth="1"/>
    <col min="11242" max="11242" width="0.88671875" style="13" customWidth="1"/>
    <col min="11243" max="11243" width="13.5546875" style="13" customWidth="1"/>
    <col min="11244" max="11244" width="0.88671875" style="13" customWidth="1"/>
    <col min="11245" max="11245" width="15.109375" style="13" customWidth="1"/>
    <col min="11246" max="11246" width="0.88671875" style="13" customWidth="1"/>
    <col min="11247" max="11247" width="14.5546875" style="13" customWidth="1"/>
    <col min="11248" max="11248" width="11.44140625" style="13" bestFit="1" customWidth="1"/>
    <col min="11249" max="11494" width="10.5546875" style="13"/>
    <col min="11495" max="11495" width="2" style="13" customWidth="1"/>
    <col min="11496" max="11496" width="68.109375" style="13" customWidth="1"/>
    <col min="11497" max="11497" width="9" style="13" customWidth="1"/>
    <col min="11498" max="11498" width="0.88671875" style="13" customWidth="1"/>
    <col min="11499" max="11499" width="13.5546875" style="13" customWidth="1"/>
    <col min="11500" max="11500" width="0.88671875" style="13" customWidth="1"/>
    <col min="11501" max="11501" width="15.109375" style="13" customWidth="1"/>
    <col min="11502" max="11502" width="0.88671875" style="13" customWidth="1"/>
    <col min="11503" max="11503" width="14.5546875" style="13" customWidth="1"/>
    <col min="11504" max="11504" width="11.44140625" style="13" bestFit="1" customWidth="1"/>
    <col min="11505" max="11750" width="10.5546875" style="13"/>
    <col min="11751" max="11751" width="2" style="13" customWidth="1"/>
    <col min="11752" max="11752" width="68.109375" style="13" customWidth="1"/>
    <col min="11753" max="11753" width="9" style="13" customWidth="1"/>
    <col min="11754" max="11754" width="0.88671875" style="13" customWidth="1"/>
    <col min="11755" max="11755" width="13.5546875" style="13" customWidth="1"/>
    <col min="11756" max="11756" width="0.88671875" style="13" customWidth="1"/>
    <col min="11757" max="11757" width="15.109375" style="13" customWidth="1"/>
    <col min="11758" max="11758" width="0.88671875" style="13" customWidth="1"/>
    <col min="11759" max="11759" width="14.5546875" style="13" customWidth="1"/>
    <col min="11760" max="11760" width="11.44140625" style="13" bestFit="1" customWidth="1"/>
    <col min="11761" max="12006" width="10.5546875" style="13"/>
    <col min="12007" max="12007" width="2" style="13" customWidth="1"/>
    <col min="12008" max="12008" width="68.109375" style="13" customWidth="1"/>
    <col min="12009" max="12009" width="9" style="13" customWidth="1"/>
    <col min="12010" max="12010" width="0.88671875" style="13" customWidth="1"/>
    <col min="12011" max="12011" width="13.5546875" style="13" customWidth="1"/>
    <col min="12012" max="12012" width="0.88671875" style="13" customWidth="1"/>
    <col min="12013" max="12013" width="15.109375" style="13" customWidth="1"/>
    <col min="12014" max="12014" width="0.88671875" style="13" customWidth="1"/>
    <col min="12015" max="12015" width="14.5546875" style="13" customWidth="1"/>
    <col min="12016" max="12016" width="11.44140625" style="13" bestFit="1" customWidth="1"/>
    <col min="12017" max="12262" width="10.5546875" style="13"/>
    <col min="12263" max="12263" width="2" style="13" customWidth="1"/>
    <col min="12264" max="12264" width="68.109375" style="13" customWidth="1"/>
    <col min="12265" max="12265" width="9" style="13" customWidth="1"/>
    <col min="12266" max="12266" width="0.88671875" style="13" customWidth="1"/>
    <col min="12267" max="12267" width="13.5546875" style="13" customWidth="1"/>
    <col min="12268" max="12268" width="0.88671875" style="13" customWidth="1"/>
    <col min="12269" max="12269" width="15.109375" style="13" customWidth="1"/>
    <col min="12270" max="12270" width="0.88671875" style="13" customWidth="1"/>
    <col min="12271" max="12271" width="14.5546875" style="13" customWidth="1"/>
    <col min="12272" max="12272" width="11.44140625" style="13" bestFit="1" customWidth="1"/>
    <col min="12273" max="12518" width="10.5546875" style="13"/>
    <col min="12519" max="12519" width="2" style="13" customWidth="1"/>
    <col min="12520" max="12520" width="68.109375" style="13" customWidth="1"/>
    <col min="12521" max="12521" width="9" style="13" customWidth="1"/>
    <col min="12522" max="12522" width="0.88671875" style="13" customWidth="1"/>
    <col min="12523" max="12523" width="13.5546875" style="13" customWidth="1"/>
    <col min="12524" max="12524" width="0.88671875" style="13" customWidth="1"/>
    <col min="12525" max="12525" width="15.109375" style="13" customWidth="1"/>
    <col min="12526" max="12526" width="0.88671875" style="13" customWidth="1"/>
    <col min="12527" max="12527" width="14.5546875" style="13" customWidth="1"/>
    <col min="12528" max="12528" width="11.44140625" style="13" bestFit="1" customWidth="1"/>
    <col min="12529" max="12774" width="10.5546875" style="13"/>
    <col min="12775" max="12775" width="2" style="13" customWidth="1"/>
    <col min="12776" max="12776" width="68.109375" style="13" customWidth="1"/>
    <col min="12777" max="12777" width="9" style="13" customWidth="1"/>
    <col min="12778" max="12778" width="0.88671875" style="13" customWidth="1"/>
    <col min="12779" max="12779" width="13.5546875" style="13" customWidth="1"/>
    <col min="12780" max="12780" width="0.88671875" style="13" customWidth="1"/>
    <col min="12781" max="12781" width="15.109375" style="13" customWidth="1"/>
    <col min="12782" max="12782" width="0.88671875" style="13" customWidth="1"/>
    <col min="12783" max="12783" width="14.5546875" style="13" customWidth="1"/>
    <col min="12784" max="12784" width="11.44140625" style="13" bestFit="1" customWidth="1"/>
    <col min="12785" max="13030" width="10.5546875" style="13"/>
    <col min="13031" max="13031" width="2" style="13" customWidth="1"/>
    <col min="13032" max="13032" width="68.109375" style="13" customWidth="1"/>
    <col min="13033" max="13033" width="9" style="13" customWidth="1"/>
    <col min="13034" max="13034" width="0.88671875" style="13" customWidth="1"/>
    <col min="13035" max="13035" width="13.5546875" style="13" customWidth="1"/>
    <col min="13036" max="13036" width="0.88671875" style="13" customWidth="1"/>
    <col min="13037" max="13037" width="15.109375" style="13" customWidth="1"/>
    <col min="13038" max="13038" width="0.88671875" style="13" customWidth="1"/>
    <col min="13039" max="13039" width="14.5546875" style="13" customWidth="1"/>
    <col min="13040" max="13040" width="11.44140625" style="13" bestFit="1" customWidth="1"/>
    <col min="13041" max="13286" width="10.5546875" style="13"/>
    <col min="13287" max="13287" width="2" style="13" customWidth="1"/>
    <col min="13288" max="13288" width="68.109375" style="13" customWidth="1"/>
    <col min="13289" max="13289" width="9" style="13" customWidth="1"/>
    <col min="13290" max="13290" width="0.88671875" style="13" customWidth="1"/>
    <col min="13291" max="13291" width="13.5546875" style="13" customWidth="1"/>
    <col min="13292" max="13292" width="0.88671875" style="13" customWidth="1"/>
    <col min="13293" max="13293" width="15.109375" style="13" customWidth="1"/>
    <col min="13294" max="13294" width="0.88671875" style="13" customWidth="1"/>
    <col min="13295" max="13295" width="14.5546875" style="13" customWidth="1"/>
    <col min="13296" max="13296" width="11.44140625" style="13" bestFit="1" customWidth="1"/>
    <col min="13297" max="13542" width="10.5546875" style="13"/>
    <col min="13543" max="13543" width="2" style="13" customWidth="1"/>
    <col min="13544" max="13544" width="68.109375" style="13" customWidth="1"/>
    <col min="13545" max="13545" width="9" style="13" customWidth="1"/>
    <col min="13546" max="13546" width="0.88671875" style="13" customWidth="1"/>
    <col min="13547" max="13547" width="13.5546875" style="13" customWidth="1"/>
    <col min="13548" max="13548" width="0.88671875" style="13" customWidth="1"/>
    <col min="13549" max="13549" width="15.109375" style="13" customWidth="1"/>
    <col min="13550" max="13550" width="0.88671875" style="13" customWidth="1"/>
    <col min="13551" max="13551" width="14.5546875" style="13" customWidth="1"/>
    <col min="13552" max="13552" width="11.44140625" style="13" bestFit="1" customWidth="1"/>
    <col min="13553" max="13798" width="10.5546875" style="13"/>
    <col min="13799" max="13799" width="2" style="13" customWidth="1"/>
    <col min="13800" max="13800" width="68.109375" style="13" customWidth="1"/>
    <col min="13801" max="13801" width="9" style="13" customWidth="1"/>
    <col min="13802" max="13802" width="0.88671875" style="13" customWidth="1"/>
    <col min="13803" max="13803" width="13.5546875" style="13" customWidth="1"/>
    <col min="13804" max="13804" width="0.88671875" style="13" customWidth="1"/>
    <col min="13805" max="13805" width="15.109375" style="13" customWidth="1"/>
    <col min="13806" max="13806" width="0.88671875" style="13" customWidth="1"/>
    <col min="13807" max="13807" width="14.5546875" style="13" customWidth="1"/>
    <col min="13808" max="13808" width="11.44140625" style="13" bestFit="1" customWidth="1"/>
    <col min="13809" max="14054" width="10.5546875" style="13"/>
    <col min="14055" max="14055" width="2" style="13" customWidth="1"/>
    <col min="14056" max="14056" width="68.109375" style="13" customWidth="1"/>
    <col min="14057" max="14057" width="9" style="13" customWidth="1"/>
    <col min="14058" max="14058" width="0.88671875" style="13" customWidth="1"/>
    <col min="14059" max="14059" width="13.5546875" style="13" customWidth="1"/>
    <col min="14060" max="14060" width="0.88671875" style="13" customWidth="1"/>
    <col min="14061" max="14061" width="15.109375" style="13" customWidth="1"/>
    <col min="14062" max="14062" width="0.88671875" style="13" customWidth="1"/>
    <col min="14063" max="14063" width="14.5546875" style="13" customWidth="1"/>
    <col min="14064" max="14064" width="11.44140625" style="13" bestFit="1" customWidth="1"/>
    <col min="14065" max="14310" width="10.5546875" style="13"/>
    <col min="14311" max="14311" width="2" style="13" customWidth="1"/>
    <col min="14312" max="14312" width="68.109375" style="13" customWidth="1"/>
    <col min="14313" max="14313" width="9" style="13" customWidth="1"/>
    <col min="14314" max="14314" width="0.88671875" style="13" customWidth="1"/>
    <col min="14315" max="14315" width="13.5546875" style="13" customWidth="1"/>
    <col min="14316" max="14316" width="0.88671875" style="13" customWidth="1"/>
    <col min="14317" max="14317" width="15.109375" style="13" customWidth="1"/>
    <col min="14318" max="14318" width="0.88671875" style="13" customWidth="1"/>
    <col min="14319" max="14319" width="14.5546875" style="13" customWidth="1"/>
    <col min="14320" max="14320" width="11.44140625" style="13" bestFit="1" customWidth="1"/>
    <col min="14321" max="14566" width="10.5546875" style="13"/>
    <col min="14567" max="14567" width="2" style="13" customWidth="1"/>
    <col min="14568" max="14568" width="68.109375" style="13" customWidth="1"/>
    <col min="14569" max="14569" width="9" style="13" customWidth="1"/>
    <col min="14570" max="14570" width="0.88671875" style="13" customWidth="1"/>
    <col min="14571" max="14571" width="13.5546875" style="13" customWidth="1"/>
    <col min="14572" max="14572" width="0.88671875" style="13" customWidth="1"/>
    <col min="14573" max="14573" width="15.109375" style="13" customWidth="1"/>
    <col min="14574" max="14574" width="0.88671875" style="13" customWidth="1"/>
    <col min="14575" max="14575" width="14.5546875" style="13" customWidth="1"/>
    <col min="14576" max="14576" width="11.44140625" style="13" bestFit="1" customWidth="1"/>
    <col min="14577" max="14822" width="10.5546875" style="13"/>
    <col min="14823" max="14823" width="2" style="13" customWidth="1"/>
    <col min="14824" max="14824" width="68.109375" style="13" customWidth="1"/>
    <col min="14825" max="14825" width="9" style="13" customWidth="1"/>
    <col min="14826" max="14826" width="0.88671875" style="13" customWidth="1"/>
    <col min="14827" max="14827" width="13.5546875" style="13" customWidth="1"/>
    <col min="14828" max="14828" width="0.88671875" style="13" customWidth="1"/>
    <col min="14829" max="14829" width="15.109375" style="13" customWidth="1"/>
    <col min="14830" max="14830" width="0.88671875" style="13" customWidth="1"/>
    <col min="14831" max="14831" width="14.5546875" style="13" customWidth="1"/>
    <col min="14832" max="14832" width="11.44140625" style="13" bestFit="1" customWidth="1"/>
    <col min="14833" max="15078" width="10.5546875" style="13"/>
    <col min="15079" max="15079" width="2" style="13" customWidth="1"/>
    <col min="15080" max="15080" width="68.109375" style="13" customWidth="1"/>
    <col min="15081" max="15081" width="9" style="13" customWidth="1"/>
    <col min="15082" max="15082" width="0.88671875" style="13" customWidth="1"/>
    <col min="15083" max="15083" width="13.5546875" style="13" customWidth="1"/>
    <col min="15084" max="15084" width="0.88671875" style="13" customWidth="1"/>
    <col min="15085" max="15085" width="15.109375" style="13" customWidth="1"/>
    <col min="15086" max="15086" width="0.88671875" style="13" customWidth="1"/>
    <col min="15087" max="15087" width="14.5546875" style="13" customWidth="1"/>
    <col min="15088" max="15088" width="11.44140625" style="13" bestFit="1" customWidth="1"/>
    <col min="15089" max="15334" width="10.5546875" style="13"/>
    <col min="15335" max="15335" width="2" style="13" customWidth="1"/>
    <col min="15336" max="15336" width="68.109375" style="13" customWidth="1"/>
    <col min="15337" max="15337" width="9" style="13" customWidth="1"/>
    <col min="15338" max="15338" width="0.88671875" style="13" customWidth="1"/>
    <col min="15339" max="15339" width="13.5546875" style="13" customWidth="1"/>
    <col min="15340" max="15340" width="0.88671875" style="13" customWidth="1"/>
    <col min="15341" max="15341" width="15.109375" style="13" customWidth="1"/>
    <col min="15342" max="15342" width="0.88671875" style="13" customWidth="1"/>
    <col min="15343" max="15343" width="14.5546875" style="13" customWidth="1"/>
    <col min="15344" max="15344" width="11.44140625" style="13" bestFit="1" customWidth="1"/>
    <col min="15345" max="15590" width="10.5546875" style="13"/>
    <col min="15591" max="15591" width="2" style="13" customWidth="1"/>
    <col min="15592" max="15592" width="68.109375" style="13" customWidth="1"/>
    <col min="15593" max="15593" width="9" style="13" customWidth="1"/>
    <col min="15594" max="15594" width="0.88671875" style="13" customWidth="1"/>
    <col min="15595" max="15595" width="13.5546875" style="13" customWidth="1"/>
    <col min="15596" max="15596" width="0.88671875" style="13" customWidth="1"/>
    <col min="15597" max="15597" width="15.109375" style="13" customWidth="1"/>
    <col min="15598" max="15598" width="0.88671875" style="13" customWidth="1"/>
    <col min="15599" max="15599" width="14.5546875" style="13" customWidth="1"/>
    <col min="15600" max="15600" width="11.44140625" style="13" bestFit="1" customWidth="1"/>
    <col min="15601" max="15846" width="10.5546875" style="13"/>
    <col min="15847" max="15847" width="2" style="13" customWidth="1"/>
    <col min="15848" max="15848" width="68.109375" style="13" customWidth="1"/>
    <col min="15849" max="15849" width="9" style="13" customWidth="1"/>
    <col min="15850" max="15850" width="0.88671875" style="13" customWidth="1"/>
    <col min="15851" max="15851" width="13.5546875" style="13" customWidth="1"/>
    <col min="15852" max="15852" width="0.88671875" style="13" customWidth="1"/>
    <col min="15853" max="15853" width="15.109375" style="13" customWidth="1"/>
    <col min="15854" max="15854" width="0.88671875" style="13" customWidth="1"/>
    <col min="15855" max="15855" width="14.5546875" style="13" customWidth="1"/>
    <col min="15856" max="15856" width="11.44140625" style="13" bestFit="1" customWidth="1"/>
    <col min="15857" max="16102" width="10.5546875" style="13"/>
    <col min="16103" max="16103" width="2" style="13" customWidth="1"/>
    <col min="16104" max="16104" width="68.109375" style="13" customWidth="1"/>
    <col min="16105" max="16105" width="9" style="13" customWidth="1"/>
    <col min="16106" max="16106" width="0.88671875" style="13" customWidth="1"/>
    <col min="16107" max="16107" width="13.5546875" style="13" customWidth="1"/>
    <col min="16108" max="16108" width="0.88671875" style="13" customWidth="1"/>
    <col min="16109" max="16109" width="15.109375" style="13" customWidth="1"/>
    <col min="16110" max="16110" width="0.88671875" style="13" customWidth="1"/>
    <col min="16111" max="16111" width="14.5546875" style="13" customWidth="1"/>
    <col min="16112" max="16112" width="11.44140625" style="13" bestFit="1" customWidth="1"/>
    <col min="16113" max="16384" width="10.5546875" style="13"/>
  </cols>
  <sheetData>
    <row r="1" spans="1:17" ht="21.75" customHeight="1">
      <c r="A1" s="1" t="s">
        <v>0</v>
      </c>
      <c r="B1" s="1"/>
      <c r="C1" s="15"/>
      <c r="D1" s="15"/>
      <c r="E1" s="55"/>
      <c r="F1" s="63"/>
      <c r="G1" s="63"/>
      <c r="H1" s="63"/>
      <c r="I1" s="15"/>
      <c r="J1" s="15"/>
      <c r="K1" s="15"/>
      <c r="L1" s="15"/>
      <c r="M1" s="15"/>
      <c r="N1" s="15"/>
      <c r="O1" s="64"/>
      <c r="P1" s="15"/>
      <c r="Q1" s="64"/>
    </row>
    <row r="2" spans="1:17" ht="21.75" customHeight="1">
      <c r="A2" s="54" t="s">
        <v>90</v>
      </c>
      <c r="C2" s="15"/>
      <c r="D2" s="15"/>
      <c r="E2" s="55"/>
      <c r="F2" s="63"/>
      <c r="G2" s="63"/>
      <c r="H2" s="63"/>
      <c r="I2" s="15"/>
      <c r="J2" s="15"/>
      <c r="K2" s="15"/>
      <c r="L2" s="15"/>
      <c r="M2" s="15"/>
      <c r="N2" s="15"/>
      <c r="O2" s="65"/>
      <c r="P2" s="15"/>
      <c r="Q2" s="65"/>
    </row>
    <row r="3" spans="1:17" s="12" customFormat="1" ht="21.75" customHeight="1">
      <c r="A3" s="6" t="s">
        <v>89</v>
      </c>
      <c r="B3" s="6"/>
      <c r="C3" s="9"/>
      <c r="D3" s="9"/>
      <c r="E3" s="10"/>
      <c r="F3" s="9"/>
      <c r="G3" s="9"/>
      <c r="H3" s="9"/>
      <c r="I3" s="10"/>
      <c r="J3" s="10"/>
      <c r="K3" s="10"/>
      <c r="L3" s="10"/>
      <c r="M3" s="10"/>
      <c r="N3" s="9"/>
      <c r="O3" s="66"/>
      <c r="P3" s="9"/>
      <c r="Q3" s="66"/>
    </row>
    <row r="4" spans="1:17" ht="21.75" customHeight="1">
      <c r="A4" s="54"/>
      <c r="C4" s="16"/>
      <c r="D4" s="16"/>
      <c r="E4" s="55"/>
      <c r="F4" s="63"/>
      <c r="G4" s="63"/>
      <c r="H4" s="63"/>
      <c r="I4" s="16"/>
      <c r="J4" s="16"/>
      <c r="K4" s="16"/>
      <c r="L4" s="16"/>
      <c r="M4" s="16"/>
      <c r="N4" s="16"/>
      <c r="O4" s="65"/>
      <c r="P4" s="16"/>
      <c r="Q4" s="65"/>
    </row>
    <row r="5" spans="1:17" ht="21.75" customHeight="1">
      <c r="A5" s="54"/>
      <c r="C5" s="13"/>
      <c r="D5" s="13"/>
      <c r="E5" s="106" t="s">
        <v>3</v>
      </c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</row>
    <row r="6" spans="1:17" ht="21.75" customHeight="1">
      <c r="A6" s="54"/>
      <c r="C6" s="51"/>
      <c r="D6" s="51"/>
      <c r="E6" s="108" t="s">
        <v>91</v>
      </c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51"/>
      <c r="Q6" s="51"/>
    </row>
    <row r="7" spans="1:17" ht="21.75" customHeight="1">
      <c r="A7" s="54"/>
      <c r="C7" s="16"/>
      <c r="D7" s="16"/>
      <c r="E7" s="55"/>
      <c r="F7" s="63"/>
      <c r="G7" s="63"/>
      <c r="H7" s="63"/>
      <c r="I7" s="106" t="s">
        <v>92</v>
      </c>
      <c r="J7" s="106"/>
      <c r="K7" s="106"/>
      <c r="L7" s="16"/>
      <c r="M7" s="16"/>
      <c r="N7" s="16"/>
      <c r="O7" s="65"/>
      <c r="P7" s="16"/>
      <c r="Q7" s="65"/>
    </row>
    <row r="8" spans="1:17" ht="21.75" customHeight="1">
      <c r="A8" s="54"/>
      <c r="C8" s="16"/>
      <c r="D8" s="16"/>
      <c r="E8" s="55"/>
      <c r="F8" s="63"/>
      <c r="G8" s="63"/>
      <c r="H8" s="63"/>
      <c r="I8" s="4" t="s">
        <v>93</v>
      </c>
      <c r="J8" s="16"/>
      <c r="K8" s="16"/>
      <c r="L8" s="16"/>
      <c r="M8" s="16"/>
      <c r="N8" s="16"/>
      <c r="O8" s="4" t="s">
        <v>94</v>
      </c>
      <c r="P8" s="16"/>
      <c r="Q8" s="65"/>
    </row>
    <row r="9" spans="1:17" ht="21.75" customHeight="1">
      <c r="A9" s="67"/>
      <c r="B9" s="67"/>
      <c r="C9" s="4"/>
      <c r="D9" s="4"/>
      <c r="E9" s="4" t="s">
        <v>95</v>
      </c>
      <c r="F9" s="65"/>
      <c r="G9" s="4" t="s">
        <v>96</v>
      </c>
      <c r="H9" s="65"/>
      <c r="I9" s="4" t="s">
        <v>97</v>
      </c>
      <c r="J9" s="4"/>
      <c r="K9" s="4"/>
      <c r="L9" s="4"/>
      <c r="M9" s="4" t="s">
        <v>98</v>
      </c>
      <c r="N9" s="4"/>
      <c r="O9" s="4" t="s">
        <v>99</v>
      </c>
      <c r="P9" s="4"/>
      <c r="Q9" s="65"/>
    </row>
    <row r="10" spans="1:17" s="61" customFormat="1" ht="21.75" customHeight="1">
      <c r="C10" s="4"/>
      <c r="D10" s="4"/>
      <c r="E10" s="4" t="s">
        <v>100</v>
      </c>
      <c r="F10" s="4"/>
      <c r="G10" s="4" t="s">
        <v>101</v>
      </c>
      <c r="H10" s="4"/>
      <c r="I10" s="4" t="s">
        <v>102</v>
      </c>
      <c r="J10" s="4"/>
      <c r="K10" s="4" t="s">
        <v>66</v>
      </c>
      <c r="L10" s="4"/>
      <c r="M10" s="4" t="s">
        <v>103</v>
      </c>
      <c r="N10" s="4"/>
      <c r="O10" s="4" t="s">
        <v>104</v>
      </c>
      <c r="P10" s="4"/>
      <c r="Q10" s="4" t="s">
        <v>105</v>
      </c>
    </row>
    <row r="11" spans="1:17" s="61" customFormat="1" ht="21.75" customHeight="1">
      <c r="C11" s="3"/>
      <c r="D11" s="4"/>
      <c r="E11" s="9" t="s">
        <v>12</v>
      </c>
      <c r="F11" s="15"/>
      <c r="G11" s="9" t="s">
        <v>12</v>
      </c>
      <c r="H11" s="15"/>
      <c r="I11" s="9" t="s">
        <v>12</v>
      </c>
      <c r="J11" s="4"/>
      <c r="K11" s="9" t="s">
        <v>12</v>
      </c>
      <c r="L11" s="4"/>
      <c r="M11" s="9" t="s">
        <v>12</v>
      </c>
      <c r="N11" s="4"/>
      <c r="O11" s="9" t="s">
        <v>12</v>
      </c>
      <c r="P11" s="4"/>
      <c r="Q11" s="9" t="s">
        <v>12</v>
      </c>
    </row>
    <row r="12" spans="1:17" ht="21.75" customHeight="1">
      <c r="A12" s="2"/>
      <c r="B12" s="68"/>
      <c r="C12" s="4"/>
      <c r="D12" s="4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6"/>
      <c r="P12" s="85"/>
      <c r="Q12" s="86"/>
    </row>
    <row r="13" spans="1:17" ht="21.75" customHeight="1">
      <c r="A13" s="54" t="s">
        <v>109</v>
      </c>
      <c r="B13" s="68"/>
      <c r="C13" s="15"/>
      <c r="D13" s="15"/>
      <c r="E13" s="87">
        <v>215000000</v>
      </c>
      <c r="F13" s="87"/>
      <c r="G13" s="87">
        <v>365378656</v>
      </c>
      <c r="H13" s="87"/>
      <c r="I13" s="87">
        <v>2675000</v>
      </c>
      <c r="J13" s="87"/>
      <c r="K13" s="88">
        <v>23285660</v>
      </c>
      <c r="L13" s="87"/>
      <c r="M13" s="88">
        <v>2730615</v>
      </c>
      <c r="N13" s="87"/>
      <c r="O13" s="88">
        <f>SUM(E13:M13)</f>
        <v>609069931</v>
      </c>
      <c r="P13" s="87"/>
      <c r="Q13" s="88">
        <f>SUM(O13:P13)</f>
        <v>609069931</v>
      </c>
    </row>
    <row r="14" spans="1:17" ht="21.75" customHeight="1">
      <c r="A14" s="54" t="s">
        <v>107</v>
      </c>
      <c r="B14" s="68"/>
      <c r="C14" s="15"/>
      <c r="D14" s="15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</row>
    <row r="15" spans="1:17" ht="21.75" customHeight="1">
      <c r="A15" s="71" t="s">
        <v>88</v>
      </c>
      <c r="B15" s="68"/>
      <c r="C15" s="15"/>
      <c r="D15" s="15"/>
      <c r="E15" s="89">
        <v>0</v>
      </c>
      <c r="F15" s="88"/>
      <c r="G15" s="89">
        <v>0</v>
      </c>
      <c r="H15" s="88"/>
      <c r="I15" s="89">
        <v>0</v>
      </c>
      <c r="J15" s="88"/>
      <c r="K15" s="89">
        <f>'Thai6 (6m)'!H38</f>
        <v>12182263</v>
      </c>
      <c r="L15" s="88"/>
      <c r="M15" s="89">
        <v>0</v>
      </c>
      <c r="N15" s="88"/>
      <c r="O15" s="89">
        <f>SUM(E15:M15)</f>
        <v>12182263</v>
      </c>
      <c r="P15" s="88"/>
      <c r="Q15" s="89">
        <f>SUM(O15:P15)</f>
        <v>12182263</v>
      </c>
    </row>
    <row r="16" spans="1:17" ht="6" customHeight="1">
      <c r="A16" s="52"/>
      <c r="B16" s="68"/>
      <c r="C16" s="15"/>
      <c r="D16" s="15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</row>
    <row r="17" spans="1:17" ht="21.75" customHeight="1" thickBot="1">
      <c r="A17" s="54" t="s">
        <v>110</v>
      </c>
      <c r="B17" s="68"/>
      <c r="C17" s="15"/>
      <c r="D17" s="15"/>
      <c r="E17" s="90">
        <f>SUM(E13:E16)</f>
        <v>215000000</v>
      </c>
      <c r="F17" s="88"/>
      <c r="G17" s="90">
        <f>SUM(G13:G16)</f>
        <v>365378656</v>
      </c>
      <c r="H17" s="88"/>
      <c r="I17" s="90">
        <f>SUM(I13:I16)</f>
        <v>2675000</v>
      </c>
      <c r="J17" s="88"/>
      <c r="K17" s="90">
        <f>SUM(K13:K16)</f>
        <v>35467923</v>
      </c>
      <c r="L17" s="88"/>
      <c r="M17" s="90">
        <f>SUM(M13:M16)</f>
        <v>2730615</v>
      </c>
      <c r="N17" s="88"/>
      <c r="O17" s="90">
        <f>SUM(E17:M17)</f>
        <v>621252194</v>
      </c>
      <c r="P17" s="88"/>
      <c r="Q17" s="90">
        <f>SUM(Q13:Q16)</f>
        <v>621252194</v>
      </c>
    </row>
    <row r="18" spans="1:17" ht="21.75" customHeight="1" thickTop="1">
      <c r="A18" s="54"/>
      <c r="B18" s="68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1:17" ht="21.75" customHeight="1">
      <c r="A19" s="54"/>
      <c r="B19" s="68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1:17" ht="21.75" customHeight="1">
      <c r="A20" s="54" t="s">
        <v>106</v>
      </c>
      <c r="B20" s="68"/>
      <c r="C20" s="15"/>
      <c r="D20" s="15"/>
      <c r="E20" s="69">
        <v>215000000</v>
      </c>
      <c r="F20" s="70"/>
      <c r="G20" s="69">
        <v>365378656</v>
      </c>
      <c r="H20" s="70"/>
      <c r="I20" s="69">
        <v>2675000</v>
      </c>
      <c r="J20" s="70"/>
      <c r="K20" s="49">
        <v>-21785384</v>
      </c>
      <c r="L20" s="70"/>
      <c r="M20" s="49">
        <v>2730615</v>
      </c>
      <c r="N20" s="70"/>
      <c r="O20" s="49">
        <f>SUM(E20:M20)</f>
        <v>563998887</v>
      </c>
      <c r="P20" s="70"/>
      <c r="Q20" s="49">
        <f>SUM(O20:P20)</f>
        <v>563998887</v>
      </c>
    </row>
    <row r="21" spans="1:17" ht="21.75" customHeight="1">
      <c r="A21" s="54" t="s">
        <v>107</v>
      </c>
      <c r="B21" s="68"/>
      <c r="C21" s="15"/>
      <c r="D21" s="15"/>
      <c r="E21" s="49"/>
      <c r="F21" s="15"/>
      <c r="G21" s="49"/>
      <c r="H21" s="15"/>
      <c r="I21" s="49"/>
      <c r="J21" s="15"/>
      <c r="K21" s="49"/>
      <c r="L21" s="15"/>
      <c r="M21" s="49"/>
      <c r="N21" s="15"/>
      <c r="O21" s="49"/>
      <c r="P21" s="15"/>
      <c r="Q21" s="49"/>
    </row>
    <row r="22" spans="1:17" ht="21.75" customHeight="1">
      <c r="A22" s="71" t="s">
        <v>111</v>
      </c>
      <c r="B22" s="68"/>
      <c r="C22" s="15"/>
      <c r="D22" s="15"/>
      <c r="E22" s="53">
        <v>0</v>
      </c>
      <c r="F22" s="15"/>
      <c r="G22" s="53">
        <v>0</v>
      </c>
      <c r="H22" s="15"/>
      <c r="I22" s="53">
        <v>0</v>
      </c>
      <c r="J22" s="15"/>
      <c r="K22" s="53">
        <f>'Thai6 (6m)'!F38</f>
        <v>-53373752</v>
      </c>
      <c r="L22" s="15"/>
      <c r="M22" s="53">
        <v>0</v>
      </c>
      <c r="N22" s="15"/>
      <c r="O22" s="53">
        <f>SUM(E22:M22)</f>
        <v>-53373752</v>
      </c>
      <c r="P22" s="15"/>
      <c r="Q22" s="53">
        <f>SUM(O22:P22)</f>
        <v>-53373752</v>
      </c>
    </row>
    <row r="23" spans="1:17" ht="6" customHeight="1">
      <c r="A23" s="52"/>
      <c r="B23" s="68"/>
      <c r="C23" s="15"/>
      <c r="D23" s="15"/>
      <c r="E23" s="49"/>
      <c r="F23" s="15"/>
      <c r="G23" s="49"/>
      <c r="H23" s="15"/>
      <c r="I23" s="49"/>
      <c r="J23" s="15"/>
      <c r="K23" s="49"/>
      <c r="L23" s="15"/>
      <c r="M23" s="49"/>
      <c r="N23" s="15"/>
      <c r="O23" s="49"/>
      <c r="P23" s="15"/>
      <c r="Q23" s="49"/>
    </row>
    <row r="24" spans="1:17" ht="21.75" customHeight="1" thickBot="1">
      <c r="A24" s="54" t="s">
        <v>108</v>
      </c>
      <c r="B24" s="68"/>
      <c r="C24" s="15"/>
      <c r="D24" s="15"/>
      <c r="E24" s="60">
        <f>SUM(E20:E23)</f>
        <v>215000000</v>
      </c>
      <c r="F24" s="15"/>
      <c r="G24" s="60">
        <f>SUM(G20:G23)</f>
        <v>365378656</v>
      </c>
      <c r="H24" s="15"/>
      <c r="I24" s="60">
        <f>SUM(I20:I23)</f>
        <v>2675000</v>
      </c>
      <c r="J24" s="15"/>
      <c r="K24" s="60">
        <f>SUM(K20:K23)</f>
        <v>-75159136</v>
      </c>
      <c r="L24" s="15"/>
      <c r="M24" s="60">
        <f>SUM(M20:M23)</f>
        <v>2730615</v>
      </c>
      <c r="N24" s="15"/>
      <c r="O24" s="60">
        <f>SUM(E24:M24)</f>
        <v>510625135</v>
      </c>
      <c r="P24" s="15"/>
      <c r="Q24" s="60">
        <f>SUM(Q20:Q23)</f>
        <v>510625135</v>
      </c>
    </row>
    <row r="25" spans="1:17" ht="21.75" customHeight="1" thickTop="1">
      <c r="A25" s="54"/>
      <c r="B25" s="68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1:17" ht="21.75" customHeight="1">
      <c r="A26" s="54"/>
      <c r="B26" s="68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1:17" ht="10.199999999999999" customHeight="1">
      <c r="A27" s="54"/>
      <c r="B27" s="68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</row>
    <row r="28" spans="1:17" ht="21.9" customHeight="1">
      <c r="A28" s="109" t="s">
        <v>34</v>
      </c>
      <c r="B28" s="109"/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</row>
  </sheetData>
  <mergeCells count="4">
    <mergeCell ref="E5:Q5"/>
    <mergeCell ref="E6:O6"/>
    <mergeCell ref="I7:K7"/>
    <mergeCell ref="A28:Q28"/>
  </mergeCells>
  <pageMargins left="0.5" right="0.5" top="0.5" bottom="0.6" header="0.49" footer="0.4"/>
  <pageSetup paperSize="9" scale="95" firstPageNumber="7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E6420-2611-450E-B069-6771EE2A134A}">
  <dimension ref="A1:O30"/>
  <sheetViews>
    <sheetView topLeftCell="A18" zoomScale="90" zoomScaleNormal="90" zoomScaleSheetLayoutView="100" workbookViewId="0">
      <selection activeCell="E37" sqref="E37"/>
    </sheetView>
  </sheetViews>
  <sheetFormatPr defaultColWidth="10.5546875" defaultRowHeight="21.75" customHeight="1"/>
  <cols>
    <col min="1" max="1" width="1.6640625" style="13" customWidth="1"/>
    <col min="2" max="2" width="53.109375" style="13" customWidth="1"/>
    <col min="3" max="3" width="8.33203125" style="13" customWidth="1"/>
    <col min="4" max="4" width="1.88671875" style="16" customWidth="1"/>
    <col min="5" max="5" width="12.6640625" style="16" customWidth="1"/>
    <col min="6" max="6" width="0.6640625" style="16" customWidth="1"/>
    <col min="7" max="7" width="12.6640625" style="16" customWidth="1"/>
    <col min="8" max="8" width="0.6640625" style="16" customWidth="1"/>
    <col min="9" max="9" width="12.6640625" style="55" customWidth="1"/>
    <col min="10" max="10" width="0.6640625" style="55" customWidth="1"/>
    <col min="11" max="11" width="12.6640625" style="55" customWidth="1"/>
    <col min="12" max="12" width="0.6640625" style="55" customWidth="1"/>
    <col min="13" max="13" width="12.6640625" style="55" customWidth="1"/>
    <col min="14" max="14" width="0.6640625" style="55" customWidth="1"/>
    <col min="15" max="15" width="12.6640625" style="16" customWidth="1"/>
    <col min="16" max="16384" width="10.5546875" style="13"/>
  </cols>
  <sheetData>
    <row r="1" spans="1:15" ht="21.75" customHeight="1">
      <c r="A1" s="1" t="s">
        <v>0</v>
      </c>
      <c r="B1" s="1"/>
      <c r="C1" s="1"/>
      <c r="D1" s="1"/>
      <c r="E1" s="55"/>
      <c r="F1" s="63"/>
      <c r="G1" s="63"/>
      <c r="H1" s="63"/>
      <c r="I1" s="15"/>
      <c r="J1" s="15"/>
      <c r="K1" s="15"/>
      <c r="L1" s="15"/>
      <c r="M1" s="15"/>
      <c r="N1" s="15"/>
      <c r="O1" s="64"/>
    </row>
    <row r="2" spans="1:15" ht="21.75" customHeight="1">
      <c r="A2" s="54" t="s">
        <v>90</v>
      </c>
      <c r="D2" s="63"/>
      <c r="E2" s="55"/>
      <c r="F2" s="63"/>
      <c r="G2" s="63"/>
      <c r="H2" s="63"/>
      <c r="I2" s="15"/>
      <c r="J2" s="15"/>
      <c r="K2" s="15"/>
      <c r="L2" s="15"/>
      <c r="M2" s="15"/>
      <c r="N2" s="15"/>
      <c r="O2" s="65"/>
    </row>
    <row r="3" spans="1:15" s="12" customFormat="1" ht="21.75" customHeight="1">
      <c r="A3" s="6" t="s">
        <v>89</v>
      </c>
      <c r="B3" s="6"/>
      <c r="C3" s="6"/>
      <c r="D3" s="9"/>
      <c r="E3" s="10"/>
      <c r="F3" s="9"/>
      <c r="G3" s="9"/>
      <c r="H3" s="9"/>
      <c r="I3" s="10"/>
      <c r="J3" s="10"/>
      <c r="K3" s="10"/>
      <c r="L3" s="10"/>
      <c r="M3" s="10"/>
      <c r="N3" s="9"/>
      <c r="O3" s="66"/>
    </row>
    <row r="4" spans="1:15" ht="20.399999999999999" customHeight="1">
      <c r="A4" s="54"/>
      <c r="D4" s="63"/>
      <c r="E4" s="55"/>
      <c r="F4" s="63"/>
      <c r="G4" s="63"/>
      <c r="H4" s="63"/>
      <c r="I4" s="16"/>
      <c r="J4" s="16"/>
      <c r="K4" s="16"/>
      <c r="L4" s="16"/>
      <c r="M4" s="16"/>
      <c r="N4" s="16"/>
      <c r="O4" s="65"/>
    </row>
    <row r="5" spans="1:15" ht="20.399999999999999" customHeight="1">
      <c r="A5" s="54"/>
      <c r="D5" s="51"/>
      <c r="E5" s="106" t="s">
        <v>4</v>
      </c>
      <c r="F5" s="106"/>
      <c r="G5" s="106"/>
      <c r="H5" s="106"/>
      <c r="I5" s="106"/>
      <c r="J5" s="106"/>
      <c r="K5" s="106"/>
      <c r="L5" s="106"/>
      <c r="M5" s="106"/>
      <c r="N5" s="106"/>
      <c r="O5" s="106"/>
    </row>
    <row r="6" spans="1:15" ht="20.399999999999999" customHeight="1">
      <c r="A6" s="54"/>
      <c r="D6" s="63"/>
      <c r="E6" s="55"/>
      <c r="F6" s="63"/>
      <c r="G6" s="63"/>
      <c r="H6" s="63"/>
      <c r="I6" s="106" t="s">
        <v>92</v>
      </c>
      <c r="J6" s="106"/>
      <c r="K6" s="106"/>
      <c r="L6" s="16"/>
      <c r="M6" s="16"/>
      <c r="N6" s="16"/>
      <c r="O6" s="65"/>
    </row>
    <row r="7" spans="1:15" ht="20.399999999999999" customHeight="1">
      <c r="A7" s="54"/>
      <c r="D7" s="63"/>
      <c r="E7" s="55"/>
      <c r="F7" s="63"/>
      <c r="G7" s="63"/>
      <c r="H7" s="63"/>
      <c r="I7" s="4" t="s">
        <v>93</v>
      </c>
      <c r="J7" s="16"/>
      <c r="K7" s="16"/>
      <c r="L7" s="16"/>
      <c r="M7" s="16"/>
      <c r="N7" s="16"/>
      <c r="O7" s="65"/>
    </row>
    <row r="8" spans="1:15" ht="20.399999999999999" customHeight="1">
      <c r="A8" s="67"/>
      <c r="B8" s="67"/>
      <c r="C8" s="67"/>
      <c r="D8" s="65"/>
      <c r="E8" s="4" t="s">
        <v>95</v>
      </c>
      <c r="F8" s="65"/>
      <c r="G8" s="4" t="s">
        <v>96</v>
      </c>
      <c r="H8" s="65"/>
      <c r="I8" s="4" t="s">
        <v>97</v>
      </c>
      <c r="J8" s="4"/>
      <c r="K8" s="4"/>
      <c r="L8" s="4"/>
      <c r="M8" s="4" t="s">
        <v>98</v>
      </c>
      <c r="N8" s="4"/>
      <c r="O8" s="65"/>
    </row>
    <row r="9" spans="1:15" s="61" customFormat="1" ht="20.399999999999999" customHeight="1">
      <c r="D9" s="4"/>
      <c r="E9" s="4" t="s">
        <v>100</v>
      </c>
      <c r="F9" s="4"/>
      <c r="G9" s="4" t="s">
        <v>101</v>
      </c>
      <c r="H9" s="4"/>
      <c r="I9" s="4" t="s">
        <v>102</v>
      </c>
      <c r="J9" s="4"/>
      <c r="K9" s="4" t="s">
        <v>66</v>
      </c>
      <c r="L9" s="4"/>
      <c r="M9" s="4" t="s">
        <v>103</v>
      </c>
      <c r="N9" s="4"/>
      <c r="O9" s="4" t="s">
        <v>105</v>
      </c>
    </row>
    <row r="10" spans="1:15" s="61" customFormat="1" ht="20.399999999999999" customHeight="1">
      <c r="C10" s="3"/>
      <c r="D10" s="51"/>
      <c r="E10" s="9" t="s">
        <v>12</v>
      </c>
      <c r="F10" s="15"/>
      <c r="G10" s="9" t="s">
        <v>12</v>
      </c>
      <c r="H10" s="15"/>
      <c r="I10" s="9" t="s">
        <v>12</v>
      </c>
      <c r="J10" s="4"/>
      <c r="K10" s="9" t="s">
        <v>12</v>
      </c>
      <c r="L10" s="4"/>
      <c r="M10" s="9" t="s">
        <v>12</v>
      </c>
      <c r="N10" s="4"/>
      <c r="O10" s="9" t="s">
        <v>12</v>
      </c>
    </row>
    <row r="11" spans="1:15" ht="6" customHeight="1">
      <c r="A11" s="2"/>
      <c r="B11" s="68"/>
      <c r="C11" s="68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5" ht="20.399999999999999" customHeight="1">
      <c r="A12" s="54" t="s">
        <v>109</v>
      </c>
      <c r="B12" s="68"/>
      <c r="C12" s="68"/>
      <c r="D12" s="15"/>
      <c r="E12" s="15">
        <v>215000000</v>
      </c>
      <c r="F12" s="15"/>
      <c r="G12" s="15">
        <v>365378656</v>
      </c>
      <c r="H12" s="15"/>
      <c r="I12" s="15">
        <v>2675000</v>
      </c>
      <c r="J12" s="15"/>
      <c r="K12" s="15">
        <v>23285660</v>
      </c>
      <c r="L12" s="15"/>
      <c r="M12" s="15">
        <v>2730615</v>
      </c>
      <c r="N12" s="15"/>
      <c r="O12" s="15">
        <f>SUM(E12:M12)</f>
        <v>609069931</v>
      </c>
    </row>
    <row r="13" spans="1:15" ht="20.399999999999999" customHeight="1">
      <c r="A13" s="54" t="s">
        <v>107</v>
      </c>
      <c r="B13" s="68"/>
      <c r="C13" s="68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</row>
    <row r="14" spans="1:15" ht="20.399999999999999" customHeight="1">
      <c r="A14" s="72" t="s">
        <v>88</v>
      </c>
      <c r="B14" s="73"/>
      <c r="C14" s="73"/>
      <c r="D14" s="15"/>
      <c r="E14" s="74">
        <v>0</v>
      </c>
      <c r="F14" s="15"/>
      <c r="G14" s="74">
        <v>0</v>
      </c>
      <c r="H14" s="15"/>
      <c r="I14" s="74">
        <v>0</v>
      </c>
      <c r="J14" s="15"/>
      <c r="K14" s="74">
        <v>12387783</v>
      </c>
      <c r="L14" s="15"/>
      <c r="M14" s="74">
        <v>0</v>
      </c>
      <c r="N14" s="15"/>
      <c r="O14" s="74">
        <f>SUM(E14:M14)</f>
        <v>12387783</v>
      </c>
    </row>
    <row r="15" spans="1:15" ht="6" customHeight="1">
      <c r="A15" s="52"/>
      <c r="B15" s="68"/>
      <c r="C15" s="68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</row>
    <row r="16" spans="1:15" ht="20.399999999999999" customHeight="1" thickBot="1">
      <c r="A16" s="54" t="s">
        <v>110</v>
      </c>
      <c r="B16" s="68"/>
      <c r="C16" s="68"/>
      <c r="D16" s="15"/>
      <c r="E16" s="75">
        <f>SUM(E12:E15)</f>
        <v>215000000</v>
      </c>
      <c r="F16" s="15"/>
      <c r="G16" s="75">
        <f>SUM(G12:G15)</f>
        <v>365378656</v>
      </c>
      <c r="H16" s="15"/>
      <c r="I16" s="75">
        <f>SUM(I12:I15)</f>
        <v>2675000</v>
      </c>
      <c r="J16" s="15"/>
      <c r="K16" s="75">
        <f>SUM(K12:K15)</f>
        <v>35673443</v>
      </c>
      <c r="L16" s="15"/>
      <c r="M16" s="75">
        <f>SUM(M12:M15)</f>
        <v>2730615</v>
      </c>
      <c r="N16" s="15"/>
      <c r="O16" s="75">
        <f>SUM(E16:M16)</f>
        <v>621457714</v>
      </c>
    </row>
    <row r="17" spans="1:15" ht="20.399999999999999" customHeight="1" thickTop="1">
      <c r="E17" s="86"/>
      <c r="F17" s="86"/>
      <c r="G17" s="86"/>
      <c r="H17" s="86"/>
      <c r="I17" s="94"/>
      <c r="J17" s="94"/>
      <c r="K17" s="94"/>
      <c r="L17" s="94"/>
      <c r="M17" s="94"/>
      <c r="N17" s="94"/>
      <c r="O17" s="86"/>
    </row>
    <row r="18" spans="1:15" ht="20.399999999999999" customHeight="1">
      <c r="A18" s="54" t="s">
        <v>106</v>
      </c>
      <c r="B18" s="68"/>
      <c r="C18" s="68"/>
      <c r="D18" s="15"/>
      <c r="E18" s="49">
        <f>E16</f>
        <v>215000000</v>
      </c>
      <c r="F18" s="15"/>
      <c r="G18" s="49">
        <f>G16</f>
        <v>365378656</v>
      </c>
      <c r="H18" s="15"/>
      <c r="I18" s="49">
        <f>I16</f>
        <v>2675000</v>
      </c>
      <c r="J18" s="15"/>
      <c r="K18" s="49">
        <v>-20796207</v>
      </c>
      <c r="L18" s="15"/>
      <c r="M18" s="49">
        <f>M16</f>
        <v>2730615</v>
      </c>
      <c r="N18" s="15"/>
      <c r="O18" s="49">
        <f>SUM(E18:M18)</f>
        <v>564988064</v>
      </c>
    </row>
    <row r="19" spans="1:15" ht="20.399999999999999" customHeight="1">
      <c r="A19" s="54" t="s">
        <v>107</v>
      </c>
      <c r="B19" s="68"/>
      <c r="C19" s="68"/>
      <c r="D19" s="15"/>
      <c r="E19" s="49"/>
      <c r="F19" s="15"/>
      <c r="G19" s="49"/>
      <c r="H19" s="15"/>
      <c r="I19" s="49"/>
      <c r="J19" s="15"/>
      <c r="K19" s="49"/>
      <c r="L19" s="15"/>
      <c r="M19" s="49"/>
      <c r="N19" s="15"/>
      <c r="O19" s="49"/>
    </row>
    <row r="20" spans="1:15" ht="20.399999999999999" customHeight="1">
      <c r="A20" s="52" t="s">
        <v>111</v>
      </c>
      <c r="B20" s="68"/>
      <c r="C20" s="68"/>
      <c r="D20" s="15"/>
      <c r="E20" s="53">
        <v>0</v>
      </c>
      <c r="F20" s="15"/>
      <c r="G20" s="53">
        <v>0</v>
      </c>
      <c r="H20" s="15"/>
      <c r="I20" s="53">
        <v>0</v>
      </c>
      <c r="J20" s="15"/>
      <c r="K20" s="53">
        <f>'Thai6 (6m)'!J38</f>
        <v>-53838322</v>
      </c>
      <c r="L20" s="15"/>
      <c r="M20" s="53">
        <v>0</v>
      </c>
      <c r="N20" s="15"/>
      <c r="O20" s="53">
        <f>SUM(E20:M20)</f>
        <v>-53838322</v>
      </c>
    </row>
    <row r="21" spans="1:15" ht="6" customHeight="1">
      <c r="A21" s="52"/>
      <c r="B21" s="68"/>
      <c r="C21" s="68"/>
      <c r="D21" s="15"/>
      <c r="E21" s="49"/>
      <c r="F21" s="15"/>
      <c r="G21" s="49"/>
      <c r="H21" s="15"/>
      <c r="I21" s="49"/>
      <c r="J21" s="15"/>
      <c r="K21" s="49"/>
      <c r="L21" s="15"/>
      <c r="M21" s="49"/>
      <c r="N21" s="15"/>
      <c r="O21" s="49"/>
    </row>
    <row r="22" spans="1:15" ht="20.399999999999999" customHeight="1" thickBot="1">
      <c r="A22" s="54" t="s">
        <v>108</v>
      </c>
      <c r="B22" s="68"/>
      <c r="C22" s="68"/>
      <c r="D22" s="15"/>
      <c r="E22" s="60">
        <f>SUM(E18:E21)</f>
        <v>215000000</v>
      </c>
      <c r="F22" s="15"/>
      <c r="G22" s="60">
        <f>SUM(G18:G21)</f>
        <v>365378656</v>
      </c>
      <c r="H22" s="15"/>
      <c r="I22" s="60">
        <f>SUM(I18:I21)</f>
        <v>2675000</v>
      </c>
      <c r="J22" s="15"/>
      <c r="K22" s="60">
        <f>SUM(K18:K21)</f>
        <v>-74634529</v>
      </c>
      <c r="L22" s="15"/>
      <c r="M22" s="60">
        <f>SUM(M18:M21)</f>
        <v>2730615</v>
      </c>
      <c r="N22" s="15"/>
      <c r="O22" s="60">
        <f>SUM(E22:M22)</f>
        <v>511149742</v>
      </c>
    </row>
    <row r="23" spans="1:15" ht="20.399999999999999" customHeight="1" thickTop="1">
      <c r="A23" s="72"/>
      <c r="B23" s="73"/>
      <c r="C23" s="73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5" ht="20.399999999999999" customHeight="1">
      <c r="A24" s="72"/>
      <c r="B24" s="73"/>
      <c r="C24" s="73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5" ht="20.399999999999999" customHeight="1">
      <c r="A25" s="72"/>
      <c r="B25" s="73"/>
      <c r="C25" s="73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6" spans="1:15" ht="20.399999999999999" customHeight="1">
      <c r="A26" s="72"/>
      <c r="B26" s="73"/>
      <c r="C26" s="73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spans="1:15" ht="20.399999999999999" customHeight="1">
      <c r="A27" s="72"/>
      <c r="B27" s="73"/>
      <c r="C27" s="73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28" spans="1:15" ht="20.399999999999999" customHeight="1">
      <c r="A28" s="72"/>
      <c r="B28" s="73"/>
      <c r="C28" s="73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</row>
    <row r="29" spans="1:15" ht="11.25" customHeight="1">
      <c r="A29" s="72"/>
      <c r="B29" s="73"/>
      <c r="C29" s="73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</row>
    <row r="30" spans="1:15" ht="21.9" customHeight="1">
      <c r="A30" s="109" t="s">
        <v>34</v>
      </c>
      <c r="B30" s="109"/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</row>
  </sheetData>
  <mergeCells count="3">
    <mergeCell ref="E5:O5"/>
    <mergeCell ref="I6:K6"/>
    <mergeCell ref="A30:O30"/>
  </mergeCells>
  <pageMargins left="0.5" right="0.5" top="0.5" bottom="0.6" header="0.49" footer="0.4"/>
  <pageSetup paperSize="9" scale="95" firstPageNumber="8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5756E-07EA-449D-8343-42EAC4A9F178}">
  <dimension ref="A1:M107"/>
  <sheetViews>
    <sheetView zoomScale="96" zoomScaleNormal="96" zoomScaleSheetLayoutView="100" workbookViewId="0">
      <selection activeCell="C18" sqref="C18"/>
    </sheetView>
  </sheetViews>
  <sheetFormatPr defaultColWidth="9.109375" defaultRowHeight="18.600000000000001"/>
  <cols>
    <col min="1" max="3" width="1.6640625" style="12" customWidth="1"/>
    <col min="4" max="4" width="34.44140625" style="12" customWidth="1"/>
    <col min="5" max="5" width="8.33203125" style="14" bestFit="1" customWidth="1"/>
    <col min="6" max="6" width="0.88671875" style="12" customWidth="1"/>
    <col min="7" max="7" width="16.5546875" style="16" customWidth="1"/>
    <col min="8" max="8" width="0.88671875" style="12" customWidth="1"/>
    <col min="9" max="9" width="13.6640625" style="16" customWidth="1"/>
    <col min="10" max="10" width="0.88671875" style="12" customWidth="1"/>
    <col min="11" max="11" width="13.6640625" style="16" customWidth="1"/>
    <col min="12" max="12" width="0.88671875" style="16" customWidth="1"/>
    <col min="13" max="13" width="13.6640625" style="16" customWidth="1"/>
    <col min="14" max="16384" width="9.109375" style="12"/>
  </cols>
  <sheetData>
    <row r="1" spans="1:13" ht="21.75" customHeight="1">
      <c r="A1" s="1" t="s">
        <v>0</v>
      </c>
      <c r="B1" s="1"/>
      <c r="C1" s="2"/>
      <c r="D1" s="1"/>
      <c r="E1" s="3"/>
      <c r="F1" s="1"/>
      <c r="G1" s="4"/>
      <c r="H1" s="1"/>
      <c r="I1" s="4"/>
      <c r="J1" s="1"/>
      <c r="K1" s="4"/>
      <c r="M1" s="4"/>
    </row>
    <row r="2" spans="1:13" ht="21.75" customHeight="1">
      <c r="A2" s="1" t="s">
        <v>112</v>
      </c>
      <c r="B2" s="1"/>
      <c r="C2" s="1"/>
      <c r="D2" s="2"/>
      <c r="E2" s="3"/>
      <c r="F2" s="1"/>
      <c r="G2" s="4"/>
      <c r="H2" s="1"/>
      <c r="I2" s="4"/>
      <c r="J2" s="1"/>
      <c r="K2" s="4"/>
      <c r="M2" s="4"/>
    </row>
    <row r="3" spans="1:13" ht="21.75" customHeight="1">
      <c r="A3" s="6" t="str">
        <f>'Thai6 (6m)'!A3</f>
        <v>สำหรับรอบระยะเวลาหกเดือนสิ้นสุดวันที่ 30 มิถุนายน พ.ศ. 2567</v>
      </c>
      <c r="B3" s="6"/>
      <c r="C3" s="6"/>
      <c r="D3" s="7"/>
      <c r="E3" s="8"/>
      <c r="F3" s="6"/>
      <c r="G3" s="9"/>
      <c r="H3" s="6"/>
      <c r="I3" s="9"/>
      <c r="J3" s="6"/>
      <c r="K3" s="9"/>
      <c r="L3" s="66"/>
      <c r="M3" s="9"/>
    </row>
    <row r="4" spans="1:13" ht="20.399999999999999" customHeight="1"/>
    <row r="5" spans="1:13" ht="20.399999999999999" customHeight="1">
      <c r="G5" s="106" t="s">
        <v>3</v>
      </c>
      <c r="H5" s="106"/>
      <c r="I5" s="106"/>
      <c r="K5" s="106" t="s">
        <v>4</v>
      </c>
      <c r="L5" s="106"/>
      <c r="M5" s="106"/>
    </row>
    <row r="6" spans="1:13" ht="20.399999999999999" customHeight="1">
      <c r="G6" s="4" t="s">
        <v>5</v>
      </c>
      <c r="I6" s="4" t="s">
        <v>5</v>
      </c>
      <c r="K6" s="4" t="s">
        <v>5</v>
      </c>
      <c r="L6" s="51"/>
      <c r="M6" s="4" t="s">
        <v>5</v>
      </c>
    </row>
    <row r="7" spans="1:13" ht="20.399999999999999" customHeight="1">
      <c r="D7" s="14"/>
      <c r="E7" s="3"/>
      <c r="F7" s="1"/>
      <c r="G7" s="4" t="s">
        <v>9</v>
      </c>
      <c r="H7" s="1"/>
      <c r="I7" s="4" t="s">
        <v>10</v>
      </c>
      <c r="J7" s="1"/>
      <c r="K7" s="4" t="s">
        <v>9</v>
      </c>
      <c r="L7" s="4"/>
      <c r="M7" s="4" t="s">
        <v>10</v>
      </c>
    </row>
    <row r="8" spans="1:13" ht="20.399999999999999" customHeight="1">
      <c r="D8" s="3"/>
      <c r="E8" s="8" t="s">
        <v>11</v>
      </c>
      <c r="F8" s="3"/>
      <c r="G8" s="9" t="s">
        <v>12</v>
      </c>
      <c r="H8" s="3"/>
      <c r="I8" s="9" t="s">
        <v>12</v>
      </c>
      <c r="J8" s="3"/>
      <c r="K8" s="9" t="s">
        <v>12</v>
      </c>
      <c r="M8" s="9" t="s">
        <v>12</v>
      </c>
    </row>
    <row r="9" spans="1:13" ht="6" customHeight="1">
      <c r="D9" s="3"/>
      <c r="F9" s="3"/>
      <c r="G9" s="20"/>
      <c r="H9" s="3"/>
      <c r="I9" s="4"/>
      <c r="J9" s="3"/>
      <c r="K9" s="20"/>
      <c r="M9" s="4"/>
    </row>
    <row r="10" spans="1:13" ht="20.399999999999999" customHeight="1">
      <c r="A10" s="1" t="s">
        <v>113</v>
      </c>
      <c r="G10" s="59"/>
      <c r="K10" s="59"/>
    </row>
    <row r="11" spans="1:13" ht="20.399999999999999" customHeight="1">
      <c r="A11" s="12" t="s">
        <v>165</v>
      </c>
      <c r="G11" s="59">
        <f>'Thai6 (6m)'!F35</f>
        <v>-66325811</v>
      </c>
      <c r="I11" s="16">
        <v>15528080</v>
      </c>
      <c r="K11" s="59">
        <f>'Thai6 (6m)'!J35</f>
        <v>-66920391</v>
      </c>
      <c r="M11" s="16">
        <v>15784980</v>
      </c>
    </row>
    <row r="12" spans="1:13" ht="20.399999999999999" customHeight="1">
      <c r="A12" s="12" t="s">
        <v>114</v>
      </c>
      <c r="D12" s="14"/>
      <c r="G12" s="59"/>
      <c r="K12" s="59"/>
    </row>
    <row r="13" spans="1:13" ht="20.399999999999999" customHeight="1">
      <c r="B13" s="12" t="s">
        <v>115</v>
      </c>
      <c r="D13" s="14"/>
      <c r="G13" s="59">
        <v>5172451</v>
      </c>
      <c r="I13" s="16">
        <v>4417350</v>
      </c>
      <c r="K13" s="59">
        <v>5156337</v>
      </c>
      <c r="L13" s="15"/>
      <c r="M13" s="16">
        <v>4417262</v>
      </c>
    </row>
    <row r="14" spans="1:13" ht="20.399999999999999" customHeight="1">
      <c r="B14" s="12" t="s">
        <v>157</v>
      </c>
      <c r="D14" s="92"/>
      <c r="E14" s="92">
        <v>7</v>
      </c>
      <c r="G14" s="59">
        <v>36617227</v>
      </c>
      <c r="I14" s="16">
        <v>0</v>
      </c>
      <c r="K14" s="59">
        <v>36617227</v>
      </c>
      <c r="L14" s="15"/>
      <c r="M14" s="16">
        <v>0</v>
      </c>
    </row>
    <row r="15" spans="1:13" ht="20.399999999999999" customHeight="1">
      <c r="B15" s="12" t="s">
        <v>116</v>
      </c>
      <c r="D15" s="14"/>
      <c r="E15" s="84">
        <v>15</v>
      </c>
      <c r="G15" s="59">
        <v>0</v>
      </c>
      <c r="I15" s="15">
        <v>-1214952</v>
      </c>
      <c r="K15" s="59">
        <v>0</v>
      </c>
      <c r="L15" s="15"/>
      <c r="M15" s="15">
        <v>-1214952</v>
      </c>
    </row>
    <row r="16" spans="1:13" ht="20.399999999999999" customHeight="1">
      <c r="B16" s="12" t="s">
        <v>117</v>
      </c>
      <c r="D16" s="14"/>
      <c r="G16" s="49">
        <v>136152</v>
      </c>
      <c r="I16" s="15">
        <v>369645</v>
      </c>
      <c r="K16" s="49">
        <v>136152</v>
      </c>
      <c r="L16" s="15"/>
      <c r="M16" s="15">
        <v>369645</v>
      </c>
    </row>
    <row r="17" spans="1:13" ht="20.399999999999999" customHeight="1">
      <c r="B17" s="12" t="s">
        <v>158</v>
      </c>
      <c r="D17" s="92"/>
      <c r="E17" s="92"/>
      <c r="G17" s="49">
        <v>-810501</v>
      </c>
      <c r="I17" s="15">
        <v>0</v>
      </c>
      <c r="K17" s="49">
        <v>-810501</v>
      </c>
      <c r="L17" s="15"/>
      <c r="M17" s="15">
        <v>0</v>
      </c>
    </row>
    <row r="18" spans="1:13" ht="20.399999999999999" customHeight="1">
      <c r="B18" s="12" t="s">
        <v>168</v>
      </c>
      <c r="D18" s="14"/>
      <c r="E18" s="84">
        <v>15</v>
      </c>
      <c r="G18" s="49">
        <v>0</v>
      </c>
      <c r="I18" s="15">
        <v>-52002</v>
      </c>
      <c r="K18" s="49">
        <v>0</v>
      </c>
      <c r="L18" s="15"/>
      <c r="M18" s="15">
        <v>-52002</v>
      </c>
    </row>
    <row r="19" spans="1:13" ht="20.399999999999999" customHeight="1">
      <c r="B19" s="12" t="s">
        <v>118</v>
      </c>
      <c r="D19" s="14"/>
      <c r="G19" s="49">
        <v>669335</v>
      </c>
      <c r="I19" s="15">
        <v>627235</v>
      </c>
      <c r="K19" s="49">
        <v>669335</v>
      </c>
      <c r="L19" s="15"/>
      <c r="M19" s="15">
        <v>627235</v>
      </c>
    </row>
    <row r="20" spans="1:13" ht="20.399999999999999" customHeight="1">
      <c r="B20" s="12" t="s">
        <v>119</v>
      </c>
      <c r="D20" s="14"/>
      <c r="E20" s="14">
        <v>15</v>
      </c>
      <c r="G20" s="59">
        <v>-468616</v>
      </c>
      <c r="I20" s="16">
        <v>-575312</v>
      </c>
      <c r="K20" s="59">
        <v>-467124</v>
      </c>
      <c r="L20" s="15"/>
      <c r="M20" s="16">
        <v>-575286</v>
      </c>
    </row>
    <row r="21" spans="1:13" ht="20.399999999999999" customHeight="1">
      <c r="B21" s="12" t="s">
        <v>120</v>
      </c>
      <c r="G21" s="76">
        <v>1743328</v>
      </c>
      <c r="I21" s="66">
        <v>1259673</v>
      </c>
      <c r="K21" s="76">
        <v>1763000</v>
      </c>
      <c r="L21" s="15"/>
      <c r="M21" s="66">
        <v>1259673</v>
      </c>
    </row>
    <row r="22" spans="1:13" ht="6" customHeight="1">
      <c r="B22" s="11"/>
      <c r="G22" s="59"/>
      <c r="K22" s="59"/>
      <c r="L22" s="15"/>
    </row>
    <row r="23" spans="1:13" ht="20.399999999999999" customHeight="1">
      <c r="A23" s="12" t="s">
        <v>121</v>
      </c>
      <c r="G23" s="49"/>
      <c r="I23" s="15"/>
      <c r="K23" s="49"/>
      <c r="L23" s="15"/>
      <c r="M23" s="15"/>
    </row>
    <row r="24" spans="1:13" ht="20.399999999999999" customHeight="1">
      <c r="B24" s="12" t="s">
        <v>122</v>
      </c>
      <c r="G24" s="59">
        <f>SUM(G11:G21)</f>
        <v>-23266435</v>
      </c>
      <c r="I24" s="16">
        <f>SUM(I11:I21)</f>
        <v>20359717</v>
      </c>
      <c r="K24" s="59">
        <f>SUM(K11:K21)</f>
        <v>-23855965</v>
      </c>
      <c r="L24" s="15"/>
      <c r="M24" s="16">
        <f>SUM(M11:M21)</f>
        <v>20616555</v>
      </c>
    </row>
    <row r="25" spans="1:13" ht="6" customHeight="1">
      <c r="B25" s="11"/>
      <c r="G25" s="59"/>
      <c r="K25" s="59"/>
      <c r="L25" s="15"/>
    </row>
    <row r="26" spans="1:13" ht="20.399999999999999" customHeight="1">
      <c r="A26" s="12" t="s">
        <v>123</v>
      </c>
      <c r="G26" s="59"/>
      <c r="K26" s="59"/>
    </row>
    <row r="27" spans="1:13" ht="20.399999999999999" customHeight="1">
      <c r="B27" s="12" t="s">
        <v>124</v>
      </c>
      <c r="G27" s="59">
        <v>-8105644</v>
      </c>
      <c r="I27" s="70">
        <v>-18463633</v>
      </c>
      <c r="K27" s="59">
        <v>-7628077</v>
      </c>
      <c r="M27" s="70">
        <v>-18780497</v>
      </c>
    </row>
    <row r="28" spans="1:13" ht="20.399999999999999" customHeight="1">
      <c r="B28" s="12" t="s">
        <v>17</v>
      </c>
      <c r="G28" s="59">
        <v>5624082</v>
      </c>
      <c r="I28" s="70">
        <v>-67604619</v>
      </c>
      <c r="K28" s="59">
        <v>5624082</v>
      </c>
      <c r="M28" s="70">
        <v>-67604619</v>
      </c>
    </row>
    <row r="29" spans="1:13" ht="20.399999999999999" customHeight="1">
      <c r="B29" s="12" t="s">
        <v>125</v>
      </c>
      <c r="G29" s="59">
        <v>14714907</v>
      </c>
      <c r="I29" s="70">
        <v>13124094</v>
      </c>
      <c r="K29" s="59">
        <v>14772725</v>
      </c>
      <c r="M29" s="70">
        <v>13124094</v>
      </c>
    </row>
    <row r="30" spans="1:13" ht="20.399999999999999" customHeight="1">
      <c r="B30" s="12" t="s">
        <v>19</v>
      </c>
      <c r="G30" s="59">
        <v>1034637</v>
      </c>
      <c r="I30" s="70">
        <v>-3333409</v>
      </c>
      <c r="K30" s="59">
        <v>1028927</v>
      </c>
      <c r="M30" s="70">
        <v>-3314542</v>
      </c>
    </row>
    <row r="31" spans="1:13" ht="20.399999999999999" customHeight="1">
      <c r="B31" s="12" t="s">
        <v>23</v>
      </c>
      <c r="E31" s="92"/>
      <c r="G31" s="59">
        <v>-2556717</v>
      </c>
      <c r="I31" s="70">
        <v>0</v>
      </c>
      <c r="K31" s="59">
        <v>-2556717</v>
      </c>
      <c r="M31" s="70">
        <v>0</v>
      </c>
    </row>
    <row r="32" spans="1:13" ht="20.399999999999999" customHeight="1">
      <c r="B32" s="12" t="s">
        <v>29</v>
      </c>
      <c r="G32" s="59">
        <v>-5250779</v>
      </c>
      <c r="I32" s="70">
        <v>-13353203</v>
      </c>
      <c r="K32" s="59">
        <v>-5250779</v>
      </c>
      <c r="M32" s="70">
        <v>-13353203</v>
      </c>
    </row>
    <row r="33" spans="1:13" ht="20.399999999999999" customHeight="1">
      <c r="B33" s="12" t="s">
        <v>126</v>
      </c>
      <c r="G33" s="59">
        <v>-18775929</v>
      </c>
      <c r="I33" s="70">
        <v>-132758374</v>
      </c>
      <c r="K33" s="59">
        <v>-21580659</v>
      </c>
      <c r="M33" s="70">
        <v>-132761353</v>
      </c>
    </row>
    <row r="34" spans="1:13" ht="20.399999999999999" customHeight="1">
      <c r="B34" s="12" t="s">
        <v>41</v>
      </c>
      <c r="G34" s="59">
        <v>27896314</v>
      </c>
      <c r="I34" s="70">
        <v>1948385</v>
      </c>
      <c r="K34" s="59">
        <v>28092306</v>
      </c>
      <c r="M34" s="70">
        <v>1943630</v>
      </c>
    </row>
    <row r="35" spans="1:13" ht="20.399999999999999" customHeight="1">
      <c r="B35" s="12" t="s">
        <v>45</v>
      </c>
      <c r="G35" s="59">
        <v>-1798746</v>
      </c>
      <c r="I35" s="70">
        <v>197073</v>
      </c>
      <c r="K35" s="59">
        <v>-1834935</v>
      </c>
      <c r="M35" s="70">
        <v>196375</v>
      </c>
    </row>
    <row r="36" spans="1:13" ht="20.399999999999999" customHeight="1">
      <c r="B36" s="12" t="s">
        <v>51</v>
      </c>
      <c r="G36" s="76">
        <v>1236365</v>
      </c>
      <c r="I36" s="77">
        <v>10571669</v>
      </c>
      <c r="K36" s="76">
        <v>1236365</v>
      </c>
      <c r="M36" s="77">
        <v>10571669</v>
      </c>
    </row>
    <row r="37" spans="1:13" ht="6" customHeight="1">
      <c r="B37" s="11"/>
      <c r="G37" s="59"/>
      <c r="K37" s="59"/>
    </row>
    <row r="38" spans="1:13" ht="20.399999999999999" customHeight="1">
      <c r="A38" s="1" t="s">
        <v>127</v>
      </c>
      <c r="B38" s="11"/>
      <c r="G38" s="59"/>
      <c r="K38" s="59"/>
    </row>
    <row r="39" spans="1:13" ht="20.399999999999999" customHeight="1">
      <c r="A39" s="1"/>
      <c r="B39" s="1" t="s">
        <v>128</v>
      </c>
      <c r="C39" s="1"/>
      <c r="G39" s="59">
        <f>SUM(G24:G37)</f>
        <v>-9247945</v>
      </c>
      <c r="I39" s="16">
        <f>SUM(I24:I37)</f>
        <v>-189312300</v>
      </c>
      <c r="K39" s="59">
        <f>SUM(K24:K37)</f>
        <v>-11952727</v>
      </c>
      <c r="L39" s="15"/>
      <c r="M39" s="16">
        <f>SUM(M24:M37)</f>
        <v>-189361891</v>
      </c>
    </row>
    <row r="40" spans="1:13" ht="20.399999999999999" customHeight="1">
      <c r="B40" s="12" t="s">
        <v>129</v>
      </c>
      <c r="G40" s="59">
        <v>-716797</v>
      </c>
      <c r="I40" s="70">
        <v>-396055</v>
      </c>
      <c r="K40" s="59">
        <v>-743881</v>
      </c>
      <c r="M40" s="70">
        <v>-396055</v>
      </c>
    </row>
    <row r="41" spans="1:13" ht="20.399999999999999" customHeight="1">
      <c r="B41" s="12" t="s">
        <v>130</v>
      </c>
      <c r="G41" s="76">
        <v>-2099456</v>
      </c>
      <c r="I41" s="77">
        <v>-8322672</v>
      </c>
      <c r="K41" s="76">
        <v>-2084980</v>
      </c>
      <c r="M41" s="77">
        <v>-8322540</v>
      </c>
    </row>
    <row r="42" spans="1:13" ht="6" customHeight="1">
      <c r="B42" s="11"/>
      <c r="G42" s="59"/>
      <c r="K42" s="59"/>
    </row>
    <row r="43" spans="1:13" ht="20.399999999999999" customHeight="1">
      <c r="A43" s="1" t="s">
        <v>131</v>
      </c>
      <c r="G43" s="76">
        <f>SUM(G39:G41)</f>
        <v>-12064198</v>
      </c>
      <c r="I43" s="66">
        <f>SUM(I39:I41)</f>
        <v>-198031027</v>
      </c>
      <c r="K43" s="76">
        <f>SUM(K39:K41)</f>
        <v>-14781588</v>
      </c>
      <c r="M43" s="66">
        <f>SUM(M39:M41)</f>
        <v>-198080486</v>
      </c>
    </row>
    <row r="44" spans="1:13" ht="15" customHeight="1">
      <c r="A44" s="1"/>
    </row>
    <row r="45" spans="1:13" ht="19.8">
      <c r="A45" s="1"/>
    </row>
    <row r="46" spans="1:13" ht="19.8">
      <c r="A46" s="1"/>
      <c r="E46" s="101"/>
    </row>
    <row r="47" spans="1:13" ht="19.8">
      <c r="A47" s="1"/>
      <c r="E47" s="101"/>
    </row>
    <row r="48" spans="1:13" ht="19.8">
      <c r="A48" s="1"/>
      <c r="E48" s="101"/>
    </row>
    <row r="49" spans="1:13" ht="19.8">
      <c r="A49" s="1"/>
      <c r="E49" s="101"/>
    </row>
    <row r="50" spans="1:13" ht="19.8">
      <c r="A50" s="1"/>
      <c r="E50" s="101"/>
    </row>
    <row r="51" spans="1:13" ht="8.25" customHeight="1">
      <c r="A51" s="1"/>
    </row>
    <row r="52" spans="1:13" ht="21.9" customHeight="1">
      <c r="A52" s="78" t="s">
        <v>34</v>
      </c>
      <c r="B52" s="78"/>
      <c r="C52" s="78"/>
      <c r="D52" s="78"/>
      <c r="E52" s="79"/>
      <c r="F52" s="78"/>
      <c r="G52" s="74"/>
      <c r="H52" s="78"/>
      <c r="I52" s="74"/>
      <c r="J52" s="78"/>
      <c r="K52" s="74"/>
      <c r="L52" s="74"/>
      <c r="M52" s="74"/>
    </row>
    <row r="53" spans="1:13" ht="20.100000000000001" customHeight="1">
      <c r="A53" s="1" t="s">
        <v>0</v>
      </c>
      <c r="B53" s="1"/>
      <c r="C53" s="2"/>
      <c r="D53" s="1"/>
      <c r="G53" s="15"/>
      <c r="I53" s="15"/>
      <c r="K53" s="15"/>
      <c r="L53" s="15"/>
      <c r="M53" s="15"/>
    </row>
    <row r="54" spans="1:13" ht="20.100000000000001" customHeight="1">
      <c r="A54" s="1" t="s">
        <v>112</v>
      </c>
      <c r="D54" s="14"/>
      <c r="G54" s="15"/>
      <c r="I54" s="15"/>
      <c r="K54" s="15"/>
      <c r="L54" s="15"/>
      <c r="M54" s="15"/>
    </row>
    <row r="55" spans="1:13" ht="20.100000000000001" customHeight="1">
      <c r="A55" s="6" t="str">
        <f>A3</f>
        <v>สำหรับรอบระยะเวลาหกเดือนสิ้นสุดวันที่ 30 มิถุนายน พ.ศ. 2567</v>
      </c>
      <c r="B55" s="78"/>
      <c r="C55" s="78"/>
      <c r="D55" s="79"/>
      <c r="E55" s="79"/>
      <c r="F55" s="78"/>
      <c r="G55" s="74"/>
      <c r="H55" s="78"/>
      <c r="I55" s="74"/>
      <c r="J55" s="78"/>
      <c r="K55" s="74"/>
      <c r="L55" s="74"/>
      <c r="M55" s="74"/>
    </row>
    <row r="56" spans="1:13" ht="19.5" customHeight="1"/>
    <row r="57" spans="1:13" ht="19.5" customHeight="1">
      <c r="G57" s="106" t="s">
        <v>3</v>
      </c>
      <c r="H57" s="106"/>
      <c r="I57" s="106"/>
      <c r="K57" s="106" t="s">
        <v>4</v>
      </c>
      <c r="L57" s="106"/>
      <c r="M57" s="106"/>
    </row>
    <row r="58" spans="1:13" ht="19.5" customHeight="1">
      <c r="G58" s="4" t="s">
        <v>5</v>
      </c>
      <c r="I58" s="4" t="s">
        <v>5</v>
      </c>
      <c r="K58" s="4" t="s">
        <v>5</v>
      </c>
      <c r="L58" s="4"/>
      <c r="M58" s="4" t="s">
        <v>5</v>
      </c>
    </row>
    <row r="59" spans="1:13" ht="19.5" customHeight="1">
      <c r="D59" s="14"/>
      <c r="E59" s="3"/>
      <c r="F59" s="1"/>
      <c r="G59" s="4" t="str">
        <f>G7</f>
        <v>พ.ศ. 2567</v>
      </c>
      <c r="H59" s="1"/>
      <c r="I59" s="4" t="str">
        <f>I7</f>
        <v>พ.ศ. 2566</v>
      </c>
      <c r="J59" s="1"/>
      <c r="K59" s="4" t="str">
        <f>K7</f>
        <v>พ.ศ. 2567</v>
      </c>
      <c r="L59" s="4"/>
      <c r="M59" s="4" t="str">
        <f>M7</f>
        <v>พ.ศ. 2566</v>
      </c>
    </row>
    <row r="60" spans="1:13" ht="19.5" customHeight="1">
      <c r="D60" s="14"/>
      <c r="E60" s="8" t="s">
        <v>11</v>
      </c>
      <c r="F60" s="1"/>
      <c r="G60" s="9" t="s">
        <v>12</v>
      </c>
      <c r="H60" s="1"/>
      <c r="I60" s="9" t="s">
        <v>12</v>
      </c>
      <c r="J60" s="1"/>
      <c r="K60" s="9" t="s">
        <v>12</v>
      </c>
      <c r="M60" s="9" t="s">
        <v>12</v>
      </c>
    </row>
    <row r="61" spans="1:13" ht="6" customHeight="1">
      <c r="G61" s="59"/>
      <c r="K61" s="59"/>
      <c r="L61" s="15"/>
    </row>
    <row r="62" spans="1:13" ht="19.5" customHeight="1">
      <c r="A62" s="1" t="s">
        <v>132</v>
      </c>
      <c r="G62" s="59"/>
      <c r="K62" s="59"/>
    </row>
    <row r="63" spans="1:13" ht="19.5" customHeight="1">
      <c r="A63" s="12" t="s">
        <v>133</v>
      </c>
      <c r="G63" s="59"/>
      <c r="K63" s="59"/>
    </row>
    <row r="64" spans="1:13" ht="19.5" customHeight="1">
      <c r="B64" s="12" t="s">
        <v>135</v>
      </c>
      <c r="G64" s="59">
        <v>5020553</v>
      </c>
      <c r="I64" s="70">
        <v>848512</v>
      </c>
      <c r="K64" s="59">
        <v>5020553</v>
      </c>
      <c r="M64" s="70">
        <v>848512</v>
      </c>
    </row>
    <row r="65" spans="1:13" ht="19.5" customHeight="1">
      <c r="A65" s="12" t="s">
        <v>134</v>
      </c>
      <c r="E65" s="92"/>
      <c r="G65" s="59">
        <v>0</v>
      </c>
      <c r="I65" s="70">
        <v>0</v>
      </c>
      <c r="K65" s="59">
        <v>0</v>
      </c>
      <c r="M65" s="70">
        <v>-300000</v>
      </c>
    </row>
    <row r="66" spans="1:13" ht="19.5" customHeight="1">
      <c r="A66" s="12" t="s">
        <v>136</v>
      </c>
      <c r="G66" s="59">
        <v>-7404407</v>
      </c>
      <c r="I66" s="70">
        <v>-4102352</v>
      </c>
      <c r="K66" s="59">
        <v>-7404407</v>
      </c>
      <c r="M66" s="70">
        <v>-4022352</v>
      </c>
    </row>
    <row r="67" spans="1:13" ht="19.5" customHeight="1">
      <c r="A67" s="12" t="s">
        <v>137</v>
      </c>
      <c r="G67" s="59">
        <v>0</v>
      </c>
      <c r="I67" s="70">
        <v>-50150</v>
      </c>
      <c r="K67" s="59">
        <v>0</v>
      </c>
      <c r="M67" s="70">
        <v>-50150</v>
      </c>
    </row>
    <row r="68" spans="1:13" ht="19.5" customHeight="1">
      <c r="A68" s="12" t="s">
        <v>138</v>
      </c>
      <c r="G68" s="59">
        <v>0</v>
      </c>
      <c r="I68" s="70">
        <v>-1651650</v>
      </c>
      <c r="K68" s="59">
        <v>0</v>
      </c>
      <c r="M68" s="70">
        <v>-1651650</v>
      </c>
    </row>
    <row r="69" spans="1:13" ht="19.5" customHeight="1">
      <c r="A69" s="12" t="s">
        <v>139</v>
      </c>
      <c r="G69" s="59">
        <v>0</v>
      </c>
      <c r="I69" s="70">
        <v>1300000</v>
      </c>
      <c r="K69" s="59">
        <v>0</v>
      </c>
      <c r="L69" s="15"/>
      <c r="M69" s="70">
        <v>1300000</v>
      </c>
    </row>
    <row r="70" spans="1:13" ht="19.5" customHeight="1">
      <c r="A70" s="12" t="s">
        <v>140</v>
      </c>
      <c r="G70" s="76">
        <v>78900</v>
      </c>
      <c r="I70" s="77">
        <v>147892</v>
      </c>
      <c r="K70" s="76">
        <v>77408</v>
      </c>
      <c r="L70" s="15"/>
      <c r="M70" s="77">
        <v>147866</v>
      </c>
    </row>
    <row r="71" spans="1:13" ht="6" customHeight="1">
      <c r="G71" s="59"/>
      <c r="K71" s="59"/>
      <c r="L71" s="15"/>
    </row>
    <row r="72" spans="1:13" ht="19.5" customHeight="1">
      <c r="A72" s="1" t="s">
        <v>141</v>
      </c>
      <c r="G72" s="53">
        <f>SUM(G63:G71)</f>
        <v>-2304954</v>
      </c>
      <c r="I72" s="74">
        <f>SUM(I64:I71)</f>
        <v>-3507748</v>
      </c>
      <c r="K72" s="53">
        <f>SUM(K64:K71)</f>
        <v>-2306446</v>
      </c>
      <c r="L72" s="15"/>
      <c r="M72" s="74">
        <f>SUM(M64:M71)</f>
        <v>-3727774</v>
      </c>
    </row>
    <row r="73" spans="1:13" ht="12" customHeight="1">
      <c r="G73" s="49"/>
      <c r="I73" s="15"/>
      <c r="K73" s="49"/>
      <c r="L73" s="15"/>
      <c r="M73" s="15"/>
    </row>
    <row r="74" spans="1:13" ht="19.5" customHeight="1">
      <c r="A74" s="1" t="s">
        <v>142</v>
      </c>
      <c r="G74" s="59"/>
      <c r="K74" s="59"/>
    </row>
    <row r="75" spans="1:13" ht="19.5" customHeight="1">
      <c r="A75" s="12" t="s">
        <v>143</v>
      </c>
      <c r="G75" s="49">
        <v>4888302</v>
      </c>
      <c r="I75" s="80">
        <v>0</v>
      </c>
      <c r="K75" s="49">
        <v>4888302</v>
      </c>
      <c r="L75" s="15"/>
      <c r="M75" s="80">
        <v>0</v>
      </c>
    </row>
    <row r="76" spans="1:13" ht="19.5" customHeight="1">
      <c r="A76" s="12" t="s">
        <v>144</v>
      </c>
      <c r="G76" s="49">
        <v>-4738963</v>
      </c>
      <c r="I76" s="80">
        <v>0</v>
      </c>
      <c r="K76" s="49">
        <v>-4738963</v>
      </c>
      <c r="L76" s="15"/>
      <c r="M76" s="80">
        <v>0</v>
      </c>
    </row>
    <row r="77" spans="1:13" ht="19.5" customHeight="1">
      <c r="A77" s="12" t="s">
        <v>145</v>
      </c>
      <c r="G77" s="49">
        <v>11802884</v>
      </c>
      <c r="I77" s="80">
        <v>44036703</v>
      </c>
      <c r="K77" s="49">
        <v>11802884</v>
      </c>
      <c r="L77" s="15"/>
      <c r="M77" s="80">
        <v>44036703</v>
      </c>
    </row>
    <row r="78" spans="1:13" ht="19.5" customHeight="1">
      <c r="A78" s="12" t="s">
        <v>146</v>
      </c>
      <c r="G78" s="49">
        <v>-4900151</v>
      </c>
      <c r="I78" s="80">
        <v>0</v>
      </c>
      <c r="K78" s="49">
        <v>-4900151</v>
      </c>
      <c r="L78" s="15"/>
      <c r="M78" s="80">
        <v>0</v>
      </c>
    </row>
    <row r="79" spans="1:13" ht="19.5" customHeight="1">
      <c r="A79" s="12" t="s">
        <v>147</v>
      </c>
      <c r="G79" s="59">
        <v>-8371323</v>
      </c>
      <c r="I79" s="80">
        <v>-5923498</v>
      </c>
      <c r="K79" s="59">
        <v>-8371323</v>
      </c>
      <c r="L79" s="15"/>
      <c r="M79" s="80">
        <v>-5923498</v>
      </c>
    </row>
    <row r="80" spans="1:13" ht="19.5" customHeight="1">
      <c r="A80" s="99" t="s">
        <v>159</v>
      </c>
      <c r="E80" s="98" t="s">
        <v>166</v>
      </c>
      <c r="G80" s="59">
        <v>0</v>
      </c>
      <c r="I80" s="80">
        <v>0</v>
      </c>
      <c r="K80" s="59">
        <v>800000</v>
      </c>
      <c r="L80" s="15"/>
      <c r="M80" s="80">
        <v>0</v>
      </c>
    </row>
    <row r="81" spans="1:13" ht="19.5" customHeight="1">
      <c r="A81" s="99" t="s">
        <v>160</v>
      </c>
      <c r="E81" s="92" t="s">
        <v>166</v>
      </c>
      <c r="G81" s="59">
        <v>0</v>
      </c>
      <c r="I81" s="80">
        <v>0</v>
      </c>
      <c r="K81" s="59">
        <v>-800000</v>
      </c>
      <c r="L81" s="15"/>
      <c r="M81" s="80">
        <v>0</v>
      </c>
    </row>
    <row r="82" spans="1:13" ht="19.5" customHeight="1">
      <c r="A82" s="12" t="s">
        <v>148</v>
      </c>
      <c r="G82" s="53">
        <v>-2944933</v>
      </c>
      <c r="I82" s="74">
        <v>-3202462</v>
      </c>
      <c r="K82" s="53">
        <v>-2944933</v>
      </c>
      <c r="M82" s="74">
        <v>-3202462</v>
      </c>
    </row>
    <row r="83" spans="1:13" ht="6" customHeight="1">
      <c r="G83" s="59"/>
      <c r="K83" s="59"/>
      <c r="L83" s="15"/>
    </row>
    <row r="84" spans="1:13" ht="19.5" customHeight="1">
      <c r="A84" s="1" t="s">
        <v>167</v>
      </c>
      <c r="G84" s="53">
        <f>SUM(G75:G83)</f>
        <v>-4264184</v>
      </c>
      <c r="I84" s="74">
        <f>SUM(I75:I83)</f>
        <v>34910743</v>
      </c>
      <c r="K84" s="53">
        <f>SUM(K75:K83)</f>
        <v>-4264184</v>
      </c>
      <c r="M84" s="74">
        <f>SUM(M75:M83)</f>
        <v>34910743</v>
      </c>
    </row>
    <row r="85" spans="1:13" ht="12" customHeight="1">
      <c r="G85" s="59"/>
      <c r="K85" s="59"/>
      <c r="L85" s="15"/>
    </row>
    <row r="86" spans="1:13" ht="19.5" customHeight="1">
      <c r="A86" s="1" t="s">
        <v>149</v>
      </c>
      <c r="G86" s="59">
        <f>G43+G72+G84</f>
        <v>-18633336</v>
      </c>
      <c r="I86" s="16">
        <f>I43+I72+I84</f>
        <v>-166628032</v>
      </c>
      <c r="K86" s="59">
        <f>K43+K72+K84</f>
        <v>-21352218</v>
      </c>
      <c r="L86" s="15"/>
      <c r="M86" s="16">
        <f>M43+M72+M84</f>
        <v>-166897517</v>
      </c>
    </row>
    <row r="87" spans="1:13" ht="19.5" customHeight="1">
      <c r="A87" s="11" t="s">
        <v>150</v>
      </c>
      <c r="G87" s="76">
        <f>'Thai 2-4 '!I15</f>
        <v>23755615</v>
      </c>
      <c r="I87" s="66">
        <v>214672252</v>
      </c>
      <c r="K87" s="76">
        <f>'Thai 2-4 '!M15</f>
        <v>23532639</v>
      </c>
      <c r="L87" s="15"/>
      <c r="M87" s="66">
        <v>214672252</v>
      </c>
    </row>
    <row r="88" spans="1:13" ht="6" customHeight="1">
      <c r="A88" s="1"/>
      <c r="B88" s="1"/>
      <c r="G88" s="59"/>
      <c r="K88" s="59"/>
      <c r="L88" s="15"/>
    </row>
    <row r="89" spans="1:13" ht="19.5" customHeight="1" thickBot="1">
      <c r="A89" s="1" t="s">
        <v>151</v>
      </c>
      <c r="B89" s="1"/>
      <c r="G89" s="60">
        <f>SUM(G86:G88)</f>
        <v>5122279</v>
      </c>
      <c r="I89" s="75">
        <f>SUM(I86:I88)</f>
        <v>48044220</v>
      </c>
      <c r="K89" s="60">
        <f>SUM(K86:K88)</f>
        <v>2180421</v>
      </c>
      <c r="L89" s="15"/>
      <c r="M89" s="75">
        <f>SUM(M86:M88)</f>
        <v>47774735</v>
      </c>
    </row>
    <row r="90" spans="1:13" ht="12" customHeight="1" thickTop="1">
      <c r="G90" s="49"/>
      <c r="I90" s="15"/>
      <c r="K90" s="49"/>
      <c r="L90" s="15"/>
      <c r="M90" s="15"/>
    </row>
    <row r="91" spans="1:13" ht="19.5" customHeight="1">
      <c r="A91" s="81" t="s">
        <v>152</v>
      </c>
      <c r="B91" s="82"/>
      <c r="C91" s="82"/>
      <c r="D91" s="82"/>
      <c r="F91" s="82"/>
      <c r="G91" s="83"/>
      <c r="H91" s="82"/>
      <c r="I91" s="65"/>
      <c r="J91" s="82"/>
      <c r="K91" s="83"/>
      <c r="L91" s="65"/>
      <c r="M91" s="65"/>
    </row>
    <row r="92" spans="1:13" ht="6" customHeight="1">
      <c r="G92" s="49"/>
      <c r="I92" s="15"/>
      <c r="K92" s="49"/>
      <c r="L92" s="15"/>
      <c r="M92" s="15"/>
    </row>
    <row r="93" spans="1:13" ht="19.5" customHeight="1">
      <c r="A93" s="12" t="s">
        <v>153</v>
      </c>
      <c r="G93" s="49">
        <v>0</v>
      </c>
      <c r="I93" s="15">
        <v>0</v>
      </c>
      <c r="K93" s="49">
        <v>0</v>
      </c>
      <c r="L93" s="15"/>
      <c r="M93" s="15">
        <v>4700000</v>
      </c>
    </row>
    <row r="94" spans="1:13" ht="19.5" customHeight="1">
      <c r="A94" s="12" t="s">
        <v>154</v>
      </c>
      <c r="G94" s="49">
        <v>5590366</v>
      </c>
      <c r="I94" s="15">
        <v>981190</v>
      </c>
      <c r="K94" s="49">
        <v>5590366</v>
      </c>
      <c r="L94" s="15"/>
      <c r="M94" s="15">
        <v>981190</v>
      </c>
    </row>
    <row r="95" spans="1:13" ht="19.5" customHeight="1">
      <c r="A95" s="12" t="s">
        <v>155</v>
      </c>
      <c r="G95" s="49">
        <v>0</v>
      </c>
      <c r="I95" s="15">
        <v>12859987</v>
      </c>
      <c r="K95" s="49">
        <v>0</v>
      </c>
      <c r="L95" s="15"/>
      <c r="M95" s="15">
        <v>12859987</v>
      </c>
    </row>
    <row r="96" spans="1:13" ht="19.5" customHeight="1">
      <c r="G96" s="15"/>
      <c r="I96" s="15"/>
      <c r="K96" s="15"/>
      <c r="L96" s="15"/>
      <c r="M96" s="15"/>
    </row>
    <row r="97" spans="1:13">
      <c r="G97" s="15"/>
      <c r="I97" s="15"/>
      <c r="K97" s="15"/>
      <c r="L97" s="15"/>
      <c r="M97" s="15"/>
    </row>
    <row r="98" spans="1:13">
      <c r="G98" s="15"/>
      <c r="I98" s="15"/>
      <c r="K98" s="15"/>
      <c r="L98" s="15"/>
      <c r="M98" s="15"/>
    </row>
    <row r="99" spans="1:13">
      <c r="E99" s="101"/>
      <c r="G99" s="15"/>
      <c r="I99" s="15"/>
      <c r="K99" s="15"/>
      <c r="L99" s="15"/>
      <c r="M99" s="15"/>
    </row>
    <row r="100" spans="1:13">
      <c r="E100" s="101"/>
      <c r="G100" s="15"/>
      <c r="I100" s="15"/>
      <c r="K100" s="15"/>
      <c r="L100" s="15"/>
      <c r="M100" s="15"/>
    </row>
    <row r="101" spans="1:13">
      <c r="E101" s="101"/>
      <c r="G101" s="15"/>
      <c r="I101" s="15"/>
      <c r="K101" s="15"/>
      <c r="L101" s="15"/>
      <c r="M101" s="15"/>
    </row>
    <row r="102" spans="1:13">
      <c r="E102" s="101"/>
      <c r="G102" s="15"/>
      <c r="I102" s="15"/>
      <c r="K102" s="15"/>
      <c r="L102" s="15"/>
      <c r="M102" s="15"/>
    </row>
    <row r="103" spans="1:13">
      <c r="E103" s="101"/>
      <c r="G103" s="15"/>
      <c r="I103" s="15"/>
      <c r="K103" s="15"/>
      <c r="L103" s="15"/>
      <c r="M103" s="15"/>
    </row>
    <row r="104" spans="1:13">
      <c r="E104" s="101"/>
      <c r="G104" s="15"/>
      <c r="I104" s="15"/>
      <c r="K104" s="15"/>
      <c r="L104" s="15"/>
      <c r="M104" s="15"/>
    </row>
    <row r="105" spans="1:13">
      <c r="E105" s="101"/>
      <c r="G105" s="15"/>
      <c r="I105" s="15"/>
      <c r="K105" s="15"/>
      <c r="L105" s="15"/>
      <c r="M105" s="15"/>
    </row>
    <row r="106" spans="1:13" ht="11.4" customHeight="1">
      <c r="I106" s="52"/>
      <c r="L106" s="15"/>
      <c r="M106" s="52"/>
    </row>
    <row r="107" spans="1:13" ht="21.9" customHeight="1">
      <c r="A107" s="78" t="str">
        <f>+A52</f>
        <v>หมายเหตุประกอบข้อมูลทางการเงินเป็นส่วนหนึ่งของข้อมูลทางการเงินระหว่างกาลนี้</v>
      </c>
      <c r="B107" s="78"/>
      <c r="C107" s="78"/>
      <c r="D107" s="78"/>
      <c r="E107" s="79"/>
      <c r="F107" s="78"/>
      <c r="G107" s="66"/>
      <c r="H107" s="78"/>
      <c r="I107" s="66"/>
      <c r="J107" s="78"/>
      <c r="K107" s="66"/>
      <c r="L107" s="66"/>
      <c r="M107" s="66"/>
    </row>
  </sheetData>
  <mergeCells count="4">
    <mergeCell ref="K5:M5"/>
    <mergeCell ref="K57:M57"/>
    <mergeCell ref="G5:I5"/>
    <mergeCell ref="G57:I57"/>
  </mergeCells>
  <pageMargins left="0.8" right="0.5" top="0.5" bottom="0.6" header="0.49" footer="0.4"/>
  <pageSetup paperSize="9" scale="82" firstPageNumber="9" orientation="portrait" useFirstPageNumber="1" horizontalDpi="1200" verticalDpi="1200" r:id="rId1"/>
  <headerFooter>
    <oddFooter>&amp;R&amp;"Browallia New,Regular"&amp;13&amp;P</oddFooter>
  </headerFooter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Thai 2-4 </vt:lpstr>
      <vt:lpstr>Thai5 (3m)</vt:lpstr>
      <vt:lpstr>Thai6 (6m)</vt:lpstr>
      <vt:lpstr>Thai7</vt:lpstr>
      <vt:lpstr>Thai8</vt:lpstr>
      <vt:lpstr>Thai9-10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Kodchawan Srikaewpraphan (TH)</dc:creator>
  <cp:lastModifiedBy>Atjaraporn Layanggoon (TH)</cp:lastModifiedBy>
  <cp:lastPrinted>2024-08-01T04:49:54Z</cp:lastPrinted>
  <dcterms:created xsi:type="dcterms:W3CDTF">2024-06-24T04:21:03Z</dcterms:created>
  <dcterms:modified xsi:type="dcterms:W3CDTF">2024-08-06T04:01:31Z</dcterms:modified>
</cp:coreProperties>
</file>