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M:\ABAS-Listed\Twenty-four con &amp; supply\Twenty-four con &amp; supply_Q1'Mar24\"/>
    </mc:Choice>
  </mc:AlternateContent>
  <xr:revisionPtr revIDLastSave="0" documentId="13_ncr:1_{698D1768-13B9-4D9D-A578-2E20F39E8C1A}" xr6:coauthVersionLast="47" xr6:coauthVersionMax="47" xr10:uidLastSave="{00000000-0000-0000-0000-000000000000}"/>
  <bookViews>
    <workbookView xWindow="11424" yWindow="0" windowWidth="11712" windowHeight="13776" activeTab="4" xr2:uid="{9E268D60-BE7B-4FB2-A4E6-BEF1E33EC512}"/>
  </bookViews>
  <sheets>
    <sheet name="ENG 2-3 " sheetId="1" r:id="rId1"/>
    <sheet name="4 (3m)" sheetId="3" r:id="rId2"/>
    <sheet name="5" sheetId="4" r:id="rId3"/>
    <sheet name="6" sheetId="5" r:id="rId4"/>
    <sheet name="7-8" sheetId="6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1" i="3" l="1"/>
  <c r="J31" i="3"/>
  <c r="H31" i="3"/>
  <c r="G90" i="6"/>
  <c r="I90" i="6"/>
  <c r="I108" i="1" l="1"/>
  <c r="I87" i="1"/>
  <c r="I78" i="1"/>
  <c r="I36" i="1"/>
  <c r="I23" i="1"/>
  <c r="I89" i="1" l="1"/>
  <c r="I110" i="1" s="1"/>
  <c r="I38" i="1"/>
  <c r="M108" i="1" l="1"/>
  <c r="M87" i="1" l="1"/>
  <c r="M78" i="1"/>
  <c r="M36" i="1"/>
  <c r="M23" i="1"/>
  <c r="K87" i="1"/>
  <c r="G87" i="1"/>
  <c r="K78" i="1"/>
  <c r="K89" i="1" s="1"/>
  <c r="G78" i="1"/>
  <c r="K36" i="1"/>
  <c r="G36" i="1"/>
  <c r="K23" i="1"/>
  <c r="G23" i="1"/>
  <c r="G75" i="6"/>
  <c r="I75" i="6"/>
  <c r="K75" i="6"/>
  <c r="M89" i="1" l="1"/>
  <c r="M110" i="1" s="1"/>
  <c r="M38" i="1"/>
  <c r="K38" i="1"/>
  <c r="G38" i="1"/>
  <c r="G89" i="1"/>
  <c r="A35" i="5"/>
  <c r="A35" i="4"/>
  <c r="A55" i="6" s="1"/>
  <c r="A109" i="6" s="1"/>
  <c r="K87" i="6"/>
  <c r="I87" i="6"/>
  <c r="G87" i="6"/>
  <c r="A57" i="6"/>
  <c r="A3" i="6"/>
  <c r="A58" i="6" s="1"/>
  <c r="L16" i="5"/>
  <c r="L19" i="5" s="1"/>
  <c r="L23" i="5" s="1"/>
  <c r="J16" i="5"/>
  <c r="H16" i="5"/>
  <c r="H19" i="5" s="1"/>
  <c r="H23" i="5" s="1"/>
  <c r="F16" i="5"/>
  <c r="F19" i="5" s="1"/>
  <c r="F23" i="5" s="1"/>
  <c r="D16" i="5"/>
  <c r="D19" i="5" s="1"/>
  <c r="D23" i="5" s="1"/>
  <c r="N14" i="5"/>
  <c r="N12" i="5"/>
  <c r="L17" i="4"/>
  <c r="H17" i="4"/>
  <c r="F17" i="4"/>
  <c r="D17" i="4"/>
  <c r="L20" i="3"/>
  <c r="J20" i="3"/>
  <c r="H20" i="3"/>
  <c r="L15" i="3"/>
  <c r="J15" i="3"/>
  <c r="H15" i="3"/>
  <c r="A112" i="1"/>
  <c r="A54" i="1"/>
  <c r="N19" i="5" l="1"/>
  <c r="H22" i="3"/>
  <c r="H25" i="3" s="1"/>
  <c r="H34" i="3" s="1"/>
  <c r="H37" i="3" s="1"/>
  <c r="J22" i="3"/>
  <c r="J25" i="3" s="1"/>
  <c r="J34" i="3" s="1"/>
  <c r="J37" i="3" s="1"/>
  <c r="I13" i="6" s="1"/>
  <c r="I24" i="6" s="1"/>
  <c r="I39" i="6" s="1"/>
  <c r="I43" i="6" s="1"/>
  <c r="I89" i="6" s="1"/>
  <c r="I92" i="6" s="1"/>
  <c r="L22" i="3"/>
  <c r="L25" i="3" s="1"/>
  <c r="L34" i="3" s="1"/>
  <c r="L37" i="3" s="1"/>
  <c r="N16" i="5"/>
  <c r="G13" i="6" l="1"/>
  <c r="G24" i="6" s="1"/>
  <c r="G39" i="6" s="1"/>
  <c r="G43" i="6" s="1"/>
  <c r="G89" i="6" s="1"/>
  <c r="G92" i="6" s="1"/>
  <c r="H40" i="3"/>
  <c r="L40" i="3"/>
  <c r="K13" i="6"/>
  <c r="K24" i="6" s="1"/>
  <c r="K39" i="6" s="1"/>
  <c r="K43" i="6" s="1"/>
  <c r="K89" i="6" s="1"/>
  <c r="K92" i="6" s="1"/>
  <c r="J40" i="3"/>
  <c r="J45" i="3" l="1"/>
  <c r="J21" i="5"/>
  <c r="H45" i="3"/>
  <c r="J15" i="4"/>
  <c r="N15" i="4" s="1"/>
  <c r="J17" i="4" l="1"/>
  <c r="G105" i="1" s="1"/>
  <c r="G108" i="1" s="1"/>
  <c r="G110" i="1" s="1"/>
  <c r="J23" i="5"/>
  <c r="K105" i="1" s="1"/>
  <c r="K108" i="1" s="1"/>
  <c r="K110" i="1" s="1"/>
  <c r="N21" i="5"/>
  <c r="N23" i="5" l="1"/>
  <c r="P15" i="4"/>
  <c r="N17" i="4"/>
  <c r="P17" i="4" s="1"/>
</calcChain>
</file>

<file path=xl/sharedStrings.xml><?xml version="1.0" encoding="utf-8"?>
<sst xmlns="http://schemas.openxmlformats.org/spreadsheetml/2006/main" count="297" uniqueCount="165">
  <si>
    <t>Twenty-Four Con &amp; Supply Public Company Limited</t>
  </si>
  <si>
    <t>Statement of Financial Position</t>
  </si>
  <si>
    <t>Consolidated</t>
  </si>
  <si>
    <t>Separate</t>
  </si>
  <si>
    <t>financial information</t>
  </si>
  <si>
    <t>Unaudited</t>
  </si>
  <si>
    <t>Audited</t>
  </si>
  <si>
    <t>31 December</t>
  </si>
  <si>
    <t>2023</t>
  </si>
  <si>
    <t>Notes</t>
  </si>
  <si>
    <t>Baht</t>
  </si>
  <si>
    <t>Assets</t>
  </si>
  <si>
    <t>Current assets</t>
  </si>
  <si>
    <t>Cash and cash equivalents</t>
  </si>
  <si>
    <t>Inventories</t>
  </si>
  <si>
    <t>Other current assets</t>
  </si>
  <si>
    <t>Total current assets</t>
  </si>
  <si>
    <t>Non-current assets</t>
  </si>
  <si>
    <t>Deposits at financial institutions used as collateral</t>
  </si>
  <si>
    <t>Investment in a subsidiary</t>
  </si>
  <si>
    <t>Leasehold improvements and equipment, net</t>
  </si>
  <si>
    <t>Intangible assets, net</t>
  </si>
  <si>
    <t>Right-of-use assets, net</t>
  </si>
  <si>
    <t>Deferred tax assets</t>
  </si>
  <si>
    <t>Other non-current assets</t>
  </si>
  <si>
    <t>Total non-current assets</t>
  </si>
  <si>
    <t>Total assets</t>
  </si>
  <si>
    <t>Director ___________________________________</t>
  </si>
  <si>
    <t xml:space="preserve">                                    (                                                         )                     </t>
  </si>
  <si>
    <t>The accompanying notes form part of this interim financial information.</t>
  </si>
  <si>
    <t>Liabilities and equity</t>
  </si>
  <si>
    <t>Current liabilities</t>
  </si>
  <si>
    <t>from financial institutions</t>
  </si>
  <si>
    <t>Trade and other payables</t>
  </si>
  <si>
    <t>Contract liabilities</t>
  </si>
  <si>
    <t>Current portion of lease liabilities</t>
  </si>
  <si>
    <t>Loan from related parties</t>
  </si>
  <si>
    <t>Other current liabilities</t>
  </si>
  <si>
    <t>Total current liabilities</t>
  </si>
  <si>
    <t>Non-current liabilities</t>
  </si>
  <si>
    <t>Long-term loans from financial institutions</t>
  </si>
  <si>
    <t>Lease liabilities</t>
  </si>
  <si>
    <t>Other non-current liabilities</t>
  </si>
  <si>
    <t>Total non-current liabilities</t>
  </si>
  <si>
    <t>Total liabilities</t>
  </si>
  <si>
    <t>Equity</t>
  </si>
  <si>
    <t>Share capital</t>
  </si>
  <si>
    <t>Authorised share capital</t>
  </si>
  <si>
    <t>Issued and paid-up share capital</t>
  </si>
  <si>
    <t>Premium on paid-up capital</t>
  </si>
  <si>
    <t>Appropriated - Legal reserve</t>
  </si>
  <si>
    <t>Unappropriated</t>
  </si>
  <si>
    <t>Share-based payment</t>
  </si>
  <si>
    <t>Total equity</t>
  </si>
  <si>
    <t>Total liabilities and equity</t>
  </si>
  <si>
    <t xml:space="preserve">Statement of Comprehensive Income </t>
  </si>
  <si>
    <t>Revenue from sales of goods</t>
  </si>
  <si>
    <t>Total revenue</t>
  </si>
  <si>
    <t>Cost of constructions and services</t>
  </si>
  <si>
    <t>Cost of goods sold</t>
  </si>
  <si>
    <t>Total cost</t>
  </si>
  <si>
    <t>Other income</t>
  </si>
  <si>
    <t>Selling expenses</t>
  </si>
  <si>
    <t>Administrative expenses</t>
  </si>
  <si>
    <t>Total expense</t>
  </si>
  <si>
    <t>Finance cost</t>
  </si>
  <si>
    <t>(Loss) profit before income tax expense</t>
  </si>
  <si>
    <t>(Loss) profit for the period</t>
  </si>
  <si>
    <t>Basic (loss) earnings per share (Baht)</t>
  </si>
  <si>
    <t>Revenue from construction and service contracts</t>
  </si>
  <si>
    <t>Gross profit</t>
  </si>
  <si>
    <t>Profit before expenses</t>
  </si>
  <si>
    <t>Earnings per share</t>
  </si>
  <si>
    <t>Statement of Changes in Equity</t>
  </si>
  <si>
    <t>Consolidated financial information</t>
  </si>
  <si>
    <t>Attributable to owners of the parent</t>
  </si>
  <si>
    <t>Issued and</t>
  </si>
  <si>
    <t>Premium</t>
  </si>
  <si>
    <t>Retained  earnings</t>
  </si>
  <si>
    <t>Total</t>
  </si>
  <si>
    <t>paid-up</t>
  </si>
  <si>
    <t>on paid-up</t>
  </si>
  <si>
    <t>Appropriated -</t>
  </si>
  <si>
    <t>Share-based</t>
  </si>
  <si>
    <t>owners of</t>
  </si>
  <si>
    <t>share capital</t>
  </si>
  <si>
    <t>capital</t>
  </si>
  <si>
    <t>Legal reserve</t>
  </si>
  <si>
    <t>payment</t>
  </si>
  <si>
    <t>the parent</t>
  </si>
  <si>
    <t>equity</t>
  </si>
  <si>
    <t>Opening balance as at 1 January 2023</t>
  </si>
  <si>
    <t>Change in equity for the period</t>
  </si>
  <si>
    <t>Total comprehensive loss for the period</t>
  </si>
  <si>
    <t>Separate financial information</t>
  </si>
  <si>
    <t>Total comprehensive income for the period</t>
  </si>
  <si>
    <t>Statement of Cash Flows</t>
  </si>
  <si>
    <t xml:space="preserve">Separate </t>
  </si>
  <si>
    <t>Cash flows from operating activities</t>
  </si>
  <si>
    <t>(Loss) profit before income tax</t>
  </si>
  <si>
    <t>Adjustments for :</t>
  </si>
  <si>
    <t>Depreciation and amortisation</t>
  </si>
  <si>
    <t>Gain on derivatives</t>
  </si>
  <si>
    <t>Employee benefit expenses</t>
  </si>
  <si>
    <t>Interest income</t>
  </si>
  <si>
    <t>Finance costs</t>
  </si>
  <si>
    <t>Changes in operating assets and liabilities :</t>
  </si>
  <si>
    <t>Trade and other receivables</t>
  </si>
  <si>
    <t>Cash used in operating activities</t>
  </si>
  <si>
    <t>before interest and income tax paid</t>
  </si>
  <si>
    <t>Interest paid</t>
  </si>
  <si>
    <t>Income tax paid</t>
  </si>
  <si>
    <t>Net cash used in operating activities</t>
  </si>
  <si>
    <t>Cash flows from investing activities</t>
  </si>
  <si>
    <t>Payments for intangible assets</t>
  </si>
  <si>
    <t>Interest received</t>
  </si>
  <si>
    <t>Cash flows from financing activities</t>
  </si>
  <si>
    <t>Proceeds from overdrafts</t>
  </si>
  <si>
    <t>Repayments for overdrafts</t>
  </si>
  <si>
    <t>Proceeds from short-term borrowings from financial institutions</t>
  </si>
  <si>
    <t>Repayments on short-term borrowings from financial institutions</t>
  </si>
  <si>
    <t>Repayments on long-term borrowings from financial institutions</t>
  </si>
  <si>
    <t>Proceeds from short-term borrowings from related parties</t>
  </si>
  <si>
    <t>Repayments on short-term borrowings from related parties</t>
  </si>
  <si>
    <t>Payment for principal elements of lease payments</t>
  </si>
  <si>
    <t>Cash and cash equivalents at the beginning of the period</t>
  </si>
  <si>
    <t>Cash and cash equivalents at end of the period</t>
  </si>
  <si>
    <t>Significant non-cash transactions are as follows :</t>
  </si>
  <si>
    <t>Payable for acquisition of equipment</t>
  </si>
  <si>
    <t>(Loss) profit before finance cost</t>
  </si>
  <si>
    <t>and income tax expense</t>
  </si>
  <si>
    <t>Cash flows before changes in operating assets</t>
  </si>
  <si>
    <t>and liabilities</t>
  </si>
  <si>
    <t xml:space="preserve">(Increase) decrease in restricted deposits </t>
  </si>
  <si>
    <t>at financial institutions</t>
  </si>
  <si>
    <t>Payments for purchase of leasehold improvements</t>
  </si>
  <si>
    <t>and equipment</t>
  </si>
  <si>
    <t>Income tax revenue (expense)</t>
  </si>
  <si>
    <t>31 March</t>
  </si>
  <si>
    <t>Closing balance as at 31 March 2023 (Unaudited)</t>
  </si>
  <si>
    <t>As at 31 March 2024</t>
  </si>
  <si>
    <t>2024</t>
  </si>
  <si>
    <t>Closing balance as at 31 March 2024 (Unaudited)</t>
  </si>
  <si>
    <t>Opening balance as at 1 January 2024</t>
  </si>
  <si>
    <t>For the three-month period ended 31 March 2024</t>
  </si>
  <si>
    <t xml:space="preserve">Bank overdrafts and short-term borrowings </t>
  </si>
  <si>
    <t xml:space="preserve">Current portion of long-term loans </t>
  </si>
  <si>
    <t>Derivative liabilities</t>
  </si>
  <si>
    <t>Retained (deficits) earnings</t>
  </si>
  <si>
    <t>Trade and other current receivables, net</t>
  </si>
  <si>
    <t>Current contract assets</t>
  </si>
  <si>
    <t>Trade and other current payables</t>
  </si>
  <si>
    <t>Derivative assets</t>
  </si>
  <si>
    <t>Non-current provisions for employee benefits</t>
  </si>
  <si>
    <t>Unrealised (loss) gain on foreign exchage rate</t>
  </si>
  <si>
    <t>Net cash used in investing activities</t>
  </si>
  <si>
    <t>Net decrease in cash and cash equivalents</t>
  </si>
  <si>
    <t>Net cash used in financing activities</t>
  </si>
  <si>
    <t>Loss allowance</t>
  </si>
  <si>
    <t xml:space="preserve">   430,000,000 ordinary shares </t>
  </si>
  <si>
    <t xml:space="preserve">  of par Baht 0.5 each</t>
  </si>
  <si>
    <t xml:space="preserve">  of Baht 0.5 each paid-up</t>
  </si>
  <si>
    <t>Non-current contract assets</t>
  </si>
  <si>
    <t>Expected credit loss</t>
  </si>
  <si>
    <t>19 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</si>
</sst>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_(* #,##0.00_);_(* \(#,##0.00\);_(* &quot;-&quot;??_);_(@_)"/>
    <numFmt numFmtId="165" formatCode="#,##0;\(#,##0\);&quot;-&quot;;@"/>
    <numFmt numFmtId="166" formatCode="_(* #,##0_);_(* \(#,##0\);_(* &quot;-&quot;_)\ \ \ \ \ ;_(@_)"/>
    <numFmt numFmtId="167" formatCode="#,##0.00;\(#,##0.00\)"/>
    <numFmt numFmtId="168" formatCode="_(* #,##0_);_(* \(#,##0\);_(* &quot;-&quot;??_);_(@_)"/>
    <numFmt numFmtId="169" formatCode="#,##0;\(#,##0\)"/>
    <numFmt numFmtId="170" formatCode="#,##0.00;\(#,##0.00\);&quot;-&quot;;@"/>
    <numFmt numFmtId="171" formatCode="#,##0;\(#,##0\);\-"/>
  </numFmts>
  <fonts count="17">
    <font>
      <sz val="8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Cordia New"/>
      <family val="2"/>
    </font>
    <font>
      <b/>
      <sz val="9"/>
      <name val="Arial"/>
      <family val="2"/>
    </font>
    <font>
      <b/>
      <sz val="9"/>
      <color rgb="FFFF0000"/>
      <name val="Arial"/>
      <family val="2"/>
    </font>
    <font>
      <sz val="10"/>
      <name val="Microsoft Sans Serif"/>
      <family val="2"/>
    </font>
    <font>
      <sz val="9"/>
      <name val="Arial"/>
      <family val="2"/>
    </font>
    <font>
      <sz val="8"/>
      <name val="Arial"/>
      <family val="2"/>
    </font>
    <font>
      <sz val="14"/>
      <name val="AngsanaUPC"/>
      <family val="1"/>
      <charset val="222"/>
    </font>
    <font>
      <sz val="10"/>
      <name val="Arial"/>
      <family val="2"/>
    </font>
    <font>
      <b/>
      <sz val="9"/>
      <color theme="1"/>
      <name val="Arial"/>
      <family val="2"/>
    </font>
    <font>
      <sz val="9"/>
      <color indexed="8"/>
      <name val="Arial"/>
      <family val="2"/>
    </font>
    <font>
      <b/>
      <sz val="9"/>
      <color rgb="FF000000"/>
      <name val="Arial"/>
      <family val="2"/>
    </font>
    <font>
      <sz val="10"/>
      <name val="ApFont"/>
    </font>
    <font>
      <sz val="9"/>
      <color theme="1"/>
      <name val="Arial"/>
      <family val="2"/>
    </font>
    <font>
      <sz val="13"/>
      <name val="Browallia New"/>
      <family val="2"/>
    </font>
  </fonts>
  <fills count="3">
    <fill>
      <patternFill patternType="none"/>
    </fill>
    <fill>
      <patternFill patternType="gray125"/>
    </fill>
    <fill>
      <patternFill patternType="solid">
        <fgColor rgb="FFFAFAFA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164" fontId="9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6" fillId="0" borderId="0"/>
    <xf numFmtId="0" fontId="6" fillId="0" borderId="0"/>
    <xf numFmtId="0" fontId="2" fillId="0" borderId="0"/>
    <xf numFmtId="0" fontId="1" fillId="0" borderId="0"/>
    <xf numFmtId="0" fontId="10" fillId="0" borderId="0"/>
    <xf numFmtId="0" fontId="6" fillId="0" borderId="0"/>
    <xf numFmtId="43" fontId="6" fillId="0" borderId="0" applyFont="0" applyFill="0" applyBorder="0" applyAlignment="0" applyProtection="0"/>
    <xf numFmtId="0" fontId="8" fillId="0" borderId="0"/>
    <xf numFmtId="0" fontId="14" fillId="0" borderId="0"/>
    <xf numFmtId="0" fontId="10" fillId="0" borderId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" fillId="0" borderId="0"/>
  </cellStyleXfs>
  <cellXfs count="170">
    <xf numFmtId="0" fontId="0" fillId="0" borderId="0" xfId="0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37" fontId="5" fillId="0" borderId="0" xfId="2" applyNumberFormat="1" applyFont="1" applyAlignment="1">
      <alignment vertical="center"/>
    </xf>
    <xf numFmtId="37" fontId="4" fillId="0" borderId="1" xfId="4" quotePrefix="1" applyNumberFormat="1" applyFont="1" applyBorder="1" applyAlignment="1">
      <alignment horizontal="left" vertical="center"/>
    </xf>
    <xf numFmtId="165" fontId="4" fillId="0" borderId="0" xfId="3" applyNumberFormat="1" applyFont="1" applyFill="1" applyBorder="1" applyAlignment="1">
      <alignment horizontal="center" vertical="center"/>
    </xf>
    <xf numFmtId="165" fontId="4" fillId="0" borderId="1" xfId="3" applyNumberFormat="1" applyFont="1" applyFill="1" applyBorder="1" applyAlignment="1">
      <alignment horizontal="center" vertical="center"/>
    </xf>
    <xf numFmtId="0" fontId="4" fillId="0" borderId="0" xfId="4" applyFont="1" applyAlignment="1">
      <alignment horizontal="center" vertical="center"/>
    </xf>
    <xf numFmtId="0" fontId="4" fillId="0" borderId="0" xfId="4" applyFont="1" applyAlignment="1">
      <alignment horizontal="right" vertical="center"/>
    </xf>
    <xf numFmtId="165" fontId="4" fillId="0" borderId="0" xfId="4" applyNumberFormat="1" applyFont="1" applyAlignment="1">
      <alignment horizontal="right" vertical="center"/>
    </xf>
    <xf numFmtId="165" fontId="4" fillId="0" borderId="0" xfId="4" quotePrefix="1" applyNumberFormat="1" applyFont="1" applyAlignment="1">
      <alignment horizontal="right" vertical="center"/>
    </xf>
    <xf numFmtId="0" fontId="4" fillId="0" borderId="1" xfId="4" applyFont="1" applyBorder="1" applyAlignment="1">
      <alignment horizontal="center" vertical="center"/>
    </xf>
    <xf numFmtId="165" fontId="4" fillId="0" borderId="1" xfId="4" applyNumberFormat="1" applyFont="1" applyBorder="1" applyAlignment="1">
      <alignment horizontal="right" vertical="center"/>
    </xf>
    <xf numFmtId="0" fontId="7" fillId="0" borderId="0" xfId="2" applyFont="1" applyAlignment="1">
      <alignment vertical="center"/>
    </xf>
    <xf numFmtId="37" fontId="7" fillId="0" borderId="0" xfId="2" applyNumberFormat="1" applyFont="1" applyAlignment="1">
      <alignment vertical="center"/>
    </xf>
    <xf numFmtId="0" fontId="7" fillId="0" borderId="0" xfId="2" quotePrefix="1" applyFont="1" applyAlignment="1">
      <alignment horizontal="center" vertical="center"/>
    </xf>
    <xf numFmtId="0" fontId="7" fillId="0" borderId="0" xfId="2" quotePrefix="1" applyFont="1" applyAlignment="1">
      <alignment vertical="center"/>
    </xf>
    <xf numFmtId="165" fontId="7" fillId="2" borderId="0" xfId="3" quotePrefix="1" applyNumberFormat="1" applyFont="1" applyFill="1" applyAlignment="1">
      <alignment horizontal="right" vertical="center"/>
    </xf>
    <xf numFmtId="165" fontId="7" fillId="0" borderId="0" xfId="3" quotePrefix="1" applyNumberFormat="1" applyFont="1" applyFill="1" applyAlignment="1">
      <alignment horizontal="right" vertical="center"/>
    </xf>
    <xf numFmtId="0" fontId="7" fillId="0" borderId="0" xfId="2" applyFont="1" applyAlignment="1">
      <alignment horizontal="center" vertical="center"/>
    </xf>
    <xf numFmtId="165" fontId="7" fillId="2" borderId="0" xfId="3" applyNumberFormat="1" applyFont="1" applyFill="1" applyAlignment="1">
      <alignment horizontal="right" vertical="center"/>
    </xf>
    <xf numFmtId="165" fontId="7" fillId="0" borderId="0" xfId="3" applyNumberFormat="1" applyFont="1" applyFill="1" applyAlignment="1">
      <alignment horizontal="right" vertical="center"/>
    </xf>
    <xf numFmtId="165" fontId="7" fillId="2" borderId="0" xfId="3" applyNumberFormat="1" applyFont="1" applyFill="1" applyBorder="1" applyAlignment="1">
      <alignment horizontal="right" vertical="center"/>
    </xf>
    <xf numFmtId="165" fontId="7" fillId="0" borderId="0" xfId="3" applyNumberFormat="1" applyFont="1" applyFill="1" applyBorder="1" applyAlignment="1">
      <alignment horizontal="right" vertical="center"/>
    </xf>
    <xf numFmtId="37" fontId="7" fillId="0" borderId="0" xfId="2" quotePrefix="1" applyNumberFormat="1" applyFont="1" applyAlignment="1">
      <alignment vertical="center"/>
    </xf>
    <xf numFmtId="167" fontId="7" fillId="0" borderId="0" xfId="2" applyNumberFormat="1" applyFont="1" applyAlignment="1">
      <alignment vertical="center"/>
    </xf>
    <xf numFmtId="165" fontId="7" fillId="2" borderId="1" xfId="3" applyNumberFormat="1" applyFont="1" applyFill="1" applyBorder="1" applyAlignment="1">
      <alignment horizontal="right" vertical="center"/>
    </xf>
    <xf numFmtId="165" fontId="7" fillId="0" borderId="1" xfId="3" applyNumberFormat="1" applyFont="1" applyFill="1" applyBorder="1" applyAlignment="1">
      <alignment horizontal="right" vertical="center"/>
    </xf>
    <xf numFmtId="37" fontId="4" fillId="0" borderId="0" xfId="2" applyNumberFormat="1" applyFont="1" applyAlignment="1">
      <alignment vertical="center"/>
    </xf>
    <xf numFmtId="167" fontId="4" fillId="0" borderId="0" xfId="2" applyNumberFormat="1" applyFont="1" applyAlignment="1">
      <alignment vertical="center"/>
    </xf>
    <xf numFmtId="165" fontId="7" fillId="2" borderId="2" xfId="3" applyNumberFormat="1" applyFont="1" applyFill="1" applyBorder="1" applyAlignment="1">
      <alignment horizontal="right" vertical="center"/>
    </xf>
    <xf numFmtId="165" fontId="7" fillId="0" borderId="2" xfId="3" applyNumberFormat="1" applyFont="1" applyFill="1" applyBorder="1" applyAlignment="1">
      <alignment horizontal="right" vertical="center"/>
    </xf>
    <xf numFmtId="0" fontId="4" fillId="0" borderId="1" xfId="2" applyFont="1" applyBorder="1" applyAlignment="1">
      <alignment vertical="center"/>
    </xf>
    <xf numFmtId="37" fontId="4" fillId="0" borderId="1" xfId="2" applyNumberFormat="1" applyFont="1" applyBorder="1" applyAlignment="1">
      <alignment vertical="center"/>
    </xf>
    <xf numFmtId="0" fontId="4" fillId="0" borderId="1" xfId="2" applyFont="1" applyBorder="1" applyAlignment="1">
      <alignment horizontal="center" vertical="center"/>
    </xf>
    <xf numFmtId="165" fontId="4" fillId="0" borderId="1" xfId="3" applyNumberFormat="1" applyFont="1" applyFill="1" applyBorder="1" applyAlignment="1">
      <alignment horizontal="right" vertical="center"/>
    </xf>
    <xf numFmtId="0" fontId="7" fillId="0" borderId="0" xfId="7" applyFont="1" applyAlignment="1">
      <alignment vertical="center"/>
    </xf>
    <xf numFmtId="165" fontId="7" fillId="2" borderId="1" xfId="3" quotePrefix="1" applyNumberFormat="1" applyFont="1" applyFill="1" applyBorder="1" applyAlignment="1">
      <alignment horizontal="right" vertical="center"/>
    </xf>
    <xf numFmtId="165" fontId="7" fillId="0" borderId="1" xfId="3" quotePrefix="1" applyNumberFormat="1" applyFont="1" applyFill="1" applyBorder="1" applyAlignment="1">
      <alignment horizontal="right" vertical="center"/>
    </xf>
    <xf numFmtId="0" fontId="7" fillId="0" borderId="0" xfId="7" applyFont="1" applyAlignment="1">
      <alignment horizontal="left" vertical="center"/>
    </xf>
    <xf numFmtId="0" fontId="7" fillId="0" borderId="1" xfId="2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165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165" fontId="7" fillId="0" borderId="1" xfId="0" applyNumberFormat="1" applyFont="1" applyBorder="1" applyAlignment="1">
      <alignment horizontal="right" vertical="center"/>
    </xf>
    <xf numFmtId="0" fontId="7" fillId="0" borderId="0" xfId="0" applyFont="1" applyAlignment="1">
      <alignment horizontal="right" vertical="center"/>
    </xf>
    <xf numFmtId="165" fontId="4" fillId="0" borderId="0" xfId="0" applyNumberFormat="1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165" fontId="4" fillId="2" borderId="0" xfId="0" applyNumberFormat="1" applyFont="1" applyFill="1" applyAlignment="1">
      <alignment horizontal="right" vertical="center"/>
    </xf>
    <xf numFmtId="165" fontId="7" fillId="2" borderId="0" xfId="0" applyNumberFormat="1" applyFont="1" applyFill="1" applyAlignment="1">
      <alignment horizontal="right" vertical="center"/>
    </xf>
    <xf numFmtId="165" fontId="7" fillId="0" borderId="0" xfId="0" applyNumberFormat="1" applyFont="1" applyAlignment="1">
      <alignment vertical="center"/>
    </xf>
    <xf numFmtId="165" fontId="7" fillId="2" borderId="1" xfId="0" applyNumberFormat="1" applyFont="1" applyFill="1" applyBorder="1" applyAlignment="1">
      <alignment horizontal="right" vertical="center"/>
    </xf>
    <xf numFmtId="0" fontId="7" fillId="0" borderId="0" xfId="9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65" fontId="7" fillId="2" borderId="1" xfId="1" applyNumberFormat="1" applyFont="1" applyFill="1" applyBorder="1" applyAlignment="1">
      <alignment horizontal="right" vertical="center"/>
    </xf>
    <xf numFmtId="165" fontId="7" fillId="0" borderId="0" xfId="1" applyNumberFormat="1" applyFont="1" applyFill="1" applyBorder="1" applyAlignment="1">
      <alignment horizontal="right" vertical="center"/>
    </xf>
    <xf numFmtId="165" fontId="7" fillId="0" borderId="1" xfId="1" applyNumberFormat="1" applyFont="1" applyFill="1" applyBorder="1" applyAlignment="1">
      <alignment horizontal="right" vertical="center"/>
    </xf>
    <xf numFmtId="165" fontId="7" fillId="2" borderId="0" xfId="10" applyNumberFormat="1" applyFont="1" applyFill="1" applyBorder="1" applyAlignment="1">
      <alignment horizontal="right" vertical="center"/>
    </xf>
    <xf numFmtId="165" fontId="7" fillId="0" borderId="0" xfId="1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left" vertical="center"/>
    </xf>
    <xf numFmtId="165" fontId="7" fillId="2" borderId="0" xfId="1" applyNumberFormat="1" applyFont="1" applyFill="1" applyBorder="1" applyAlignment="1">
      <alignment horizontal="right" vertical="center"/>
    </xf>
    <xf numFmtId="169" fontId="11" fillId="0" borderId="0" xfId="0" applyNumberFormat="1" applyFont="1" applyAlignment="1">
      <alignment horizontal="left" vertical="center"/>
    </xf>
    <xf numFmtId="165" fontId="7" fillId="2" borderId="2" xfId="1" applyNumberFormat="1" applyFont="1" applyFill="1" applyBorder="1" applyAlignment="1">
      <alignment horizontal="right" vertical="center"/>
    </xf>
    <xf numFmtId="165" fontId="7" fillId="0" borderId="2" xfId="1" applyNumberFormat="1" applyFont="1" applyFill="1" applyBorder="1" applyAlignment="1">
      <alignment horizontal="right" vertical="center"/>
    </xf>
    <xf numFmtId="170" fontId="7" fillId="2" borderId="2" xfId="0" applyNumberFormat="1" applyFont="1" applyFill="1" applyBorder="1" applyAlignment="1">
      <alignment horizontal="right" vertical="center"/>
    </xf>
    <xf numFmtId="170" fontId="7" fillId="0" borderId="2" xfId="0" applyNumberFormat="1" applyFont="1" applyBorder="1" applyAlignment="1">
      <alignment horizontal="right" vertical="center"/>
    </xf>
    <xf numFmtId="165" fontId="7" fillId="0" borderId="0" xfId="0" applyNumberFormat="1" applyFont="1" applyAlignment="1" applyProtection="1">
      <alignment horizontal="right" vertical="center"/>
      <protection locked="0"/>
    </xf>
    <xf numFmtId="0" fontId="4" fillId="0" borderId="0" xfId="0" applyFont="1" applyAlignment="1" applyProtection="1">
      <alignment horizontal="left" vertical="center"/>
      <protection locked="0"/>
    </xf>
    <xf numFmtId="168" fontId="4" fillId="0" borderId="0" xfId="0" applyNumberFormat="1" applyFont="1" applyAlignment="1" applyProtection="1">
      <alignment horizontal="right" vertical="center"/>
      <protection locked="0"/>
    </xf>
    <xf numFmtId="0" fontId="4" fillId="0" borderId="1" xfId="0" applyFont="1" applyBorder="1" applyAlignment="1">
      <alignment horizontal="left" vertical="center"/>
    </xf>
    <xf numFmtId="168" fontId="4" fillId="0" borderId="1" xfId="0" applyNumberFormat="1" applyFont="1" applyBorder="1" applyAlignment="1" applyProtection="1">
      <alignment horizontal="right" vertical="center"/>
      <protection locked="0"/>
    </xf>
    <xf numFmtId="165" fontId="7" fillId="0" borderId="1" xfId="0" applyNumberFormat="1" applyFont="1" applyBorder="1" applyAlignment="1" applyProtection="1">
      <alignment horizontal="right" vertical="center"/>
      <protection locked="0"/>
    </xf>
    <xf numFmtId="171" fontId="4" fillId="0" borderId="0" xfId="0" applyNumberFormat="1" applyFont="1" applyAlignment="1">
      <alignment vertical="center"/>
    </xf>
    <xf numFmtId="0" fontId="7" fillId="0" borderId="0" xfId="0" applyFont="1" applyAlignment="1" applyProtection="1">
      <alignment vertical="center"/>
      <protection locked="0"/>
    </xf>
    <xf numFmtId="165" fontId="4" fillId="0" borderId="0" xfId="0" applyNumberFormat="1" applyFont="1" applyAlignment="1" applyProtection="1">
      <alignment horizontal="right" vertical="center"/>
      <protection locked="0"/>
    </xf>
    <xf numFmtId="165" fontId="4" fillId="0" borderId="0" xfId="0" applyNumberFormat="1" applyFont="1" applyAlignment="1" applyProtection="1">
      <alignment vertical="center"/>
      <protection locked="0"/>
    </xf>
    <xf numFmtId="168" fontId="7" fillId="0" borderId="0" xfId="0" applyNumberFormat="1" applyFont="1" applyAlignment="1">
      <alignment vertical="center"/>
    </xf>
    <xf numFmtId="165" fontId="4" fillId="0" borderId="1" xfId="0" applyNumberFormat="1" applyFont="1" applyBorder="1" applyAlignment="1" applyProtection="1">
      <alignment horizontal="right" vertical="center"/>
      <protection locked="0"/>
    </xf>
    <xf numFmtId="165" fontId="4" fillId="2" borderId="0" xfId="11" applyNumberFormat="1" applyFont="1" applyFill="1" applyAlignment="1">
      <alignment horizontal="right" vertical="center"/>
    </xf>
    <xf numFmtId="165" fontId="4" fillId="0" borderId="0" xfId="11" applyNumberFormat="1" applyFont="1" applyAlignment="1">
      <alignment horizontal="right" vertical="center"/>
    </xf>
    <xf numFmtId="165" fontId="7" fillId="0" borderId="0" xfId="11" applyNumberFormat="1" applyFont="1" applyAlignment="1" applyProtection="1">
      <alignment horizontal="right" vertical="center"/>
      <protection locked="0"/>
    </xf>
    <xf numFmtId="165" fontId="4" fillId="2" borderId="0" xfId="11" applyNumberFormat="1" applyFont="1" applyFill="1" applyAlignment="1" applyProtection="1">
      <alignment horizontal="right" vertical="center"/>
      <protection locked="0"/>
    </xf>
    <xf numFmtId="165" fontId="4" fillId="0" borderId="0" xfId="11" applyNumberFormat="1" applyFont="1" applyAlignment="1" applyProtection="1">
      <alignment horizontal="right" vertical="center"/>
      <protection locked="0"/>
    </xf>
    <xf numFmtId="165" fontId="7" fillId="2" borderId="0" xfId="0" applyNumberFormat="1" applyFont="1" applyFill="1" applyAlignment="1" applyProtection="1">
      <alignment horizontal="right" vertical="center"/>
      <protection locked="0"/>
    </xf>
    <xf numFmtId="165" fontId="12" fillId="2" borderId="0" xfId="0" applyNumberFormat="1" applyFont="1" applyFill="1" applyAlignment="1">
      <alignment horizontal="right" vertical="center"/>
    </xf>
    <xf numFmtId="165" fontId="12" fillId="0" borderId="0" xfId="0" applyNumberFormat="1" applyFont="1" applyAlignment="1">
      <alignment horizontal="right" vertical="center"/>
    </xf>
    <xf numFmtId="165" fontId="12" fillId="2" borderId="1" xfId="0" applyNumberFormat="1" applyFont="1" applyFill="1" applyBorder="1" applyAlignment="1">
      <alignment horizontal="right" vertical="center"/>
    </xf>
    <xf numFmtId="165" fontId="7" fillId="2" borderId="1" xfId="0" applyNumberFormat="1" applyFont="1" applyFill="1" applyBorder="1" applyAlignment="1" applyProtection="1">
      <alignment horizontal="right" vertical="center"/>
      <protection locked="0"/>
    </xf>
    <xf numFmtId="168" fontId="7" fillId="0" borderId="0" xfId="0" applyNumberFormat="1" applyFont="1" applyAlignment="1">
      <alignment horizontal="center" vertical="center"/>
    </xf>
    <xf numFmtId="165" fontId="7" fillId="2" borderId="0" xfId="0" applyNumberFormat="1" applyFont="1" applyFill="1" applyAlignment="1">
      <alignment vertical="center"/>
    </xf>
    <xf numFmtId="168" fontId="7" fillId="0" borderId="0" xfId="0" applyNumberFormat="1" applyFont="1" applyAlignment="1" applyProtection="1">
      <alignment horizontal="right" vertical="center"/>
      <protection locked="0"/>
    </xf>
    <xf numFmtId="165" fontId="7" fillId="2" borderId="2" xfId="0" applyNumberFormat="1" applyFont="1" applyFill="1" applyBorder="1" applyAlignment="1" applyProtection="1">
      <alignment horizontal="right" vertical="center"/>
      <protection locked="0"/>
    </xf>
    <xf numFmtId="165" fontId="12" fillId="0" borderId="1" xfId="0" applyNumberFormat="1" applyFont="1" applyBorder="1" applyAlignment="1">
      <alignment horizontal="right" vertical="center"/>
    </xf>
    <xf numFmtId="165" fontId="7" fillId="0" borderId="2" xfId="0" applyNumberFormat="1" applyFont="1" applyBorder="1" applyAlignment="1" applyProtection="1">
      <alignment horizontal="right" vertical="center"/>
      <protection locked="0"/>
    </xf>
    <xf numFmtId="0" fontId="4" fillId="0" borderId="0" xfId="9" applyFont="1" applyAlignment="1">
      <alignment vertical="center"/>
    </xf>
    <xf numFmtId="37" fontId="4" fillId="0" borderId="0" xfId="9" applyNumberFormat="1" applyFont="1" applyAlignment="1">
      <alignment vertical="center"/>
    </xf>
    <xf numFmtId="0" fontId="4" fillId="0" borderId="0" xfId="9" applyFont="1" applyAlignment="1">
      <alignment horizontal="center" vertical="center"/>
    </xf>
    <xf numFmtId="165" fontId="4" fillId="0" borderId="0" xfId="3" applyNumberFormat="1" applyFont="1" applyFill="1" applyAlignment="1">
      <alignment horizontal="right" vertical="center"/>
    </xf>
    <xf numFmtId="165" fontId="15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0" fontId="4" fillId="0" borderId="1" xfId="9" applyFont="1" applyBorder="1" applyAlignment="1">
      <alignment vertical="center"/>
    </xf>
    <xf numFmtId="37" fontId="4" fillId="0" borderId="1" xfId="9" applyNumberFormat="1" applyFont="1" applyBorder="1" applyAlignment="1">
      <alignment vertical="center"/>
    </xf>
    <xf numFmtId="0" fontId="4" fillId="0" borderId="1" xfId="9" applyFont="1" applyBorder="1" applyAlignment="1">
      <alignment horizontal="center" vertical="center"/>
    </xf>
    <xf numFmtId="165" fontId="15" fillId="0" borderId="1" xfId="0" applyNumberFormat="1" applyFont="1" applyBorder="1" applyAlignment="1">
      <alignment vertical="center"/>
    </xf>
    <xf numFmtId="165" fontId="4" fillId="0" borderId="0" xfId="3" applyNumberFormat="1" applyFont="1" applyFill="1" applyBorder="1" applyAlignment="1">
      <alignment horizontal="right" vertical="center"/>
    </xf>
    <xf numFmtId="0" fontId="7" fillId="0" borderId="0" xfId="13" applyFont="1" applyAlignment="1">
      <alignment vertical="center"/>
    </xf>
    <xf numFmtId="0" fontId="7" fillId="0" borderId="0" xfId="13" applyFont="1" applyAlignment="1">
      <alignment horizontal="center" vertical="center"/>
    </xf>
    <xf numFmtId="0" fontId="4" fillId="0" borderId="0" xfId="13" applyFont="1" applyAlignment="1">
      <alignment vertical="center"/>
    </xf>
    <xf numFmtId="0" fontId="4" fillId="0" borderId="0" xfId="13" applyFont="1" applyAlignment="1">
      <alignment horizontal="center" vertical="center"/>
    </xf>
    <xf numFmtId="165" fontId="4" fillId="2" borderId="0" xfId="9" applyNumberFormat="1" applyFont="1" applyFill="1" applyAlignment="1">
      <alignment horizontal="right" vertical="center"/>
    </xf>
    <xf numFmtId="165" fontId="7" fillId="0" borderId="0" xfId="9" applyNumberFormat="1" applyFont="1" applyAlignment="1">
      <alignment vertical="center"/>
    </xf>
    <xf numFmtId="165" fontId="4" fillId="0" borderId="0" xfId="9" applyNumberFormat="1" applyFont="1" applyAlignment="1">
      <alignment horizontal="right" vertical="center"/>
    </xf>
    <xf numFmtId="165" fontId="7" fillId="2" borderId="0" xfId="14" applyNumberFormat="1" applyFont="1" applyFill="1" applyAlignment="1">
      <alignment vertical="center"/>
    </xf>
    <xf numFmtId="165" fontId="7" fillId="0" borderId="0" xfId="13" applyNumberFormat="1" applyFont="1" applyAlignment="1">
      <alignment vertical="center"/>
    </xf>
    <xf numFmtId="165" fontId="7" fillId="0" borderId="0" xfId="14" applyNumberFormat="1" applyFont="1" applyFill="1" applyAlignment="1">
      <alignment vertical="center"/>
    </xf>
    <xf numFmtId="165" fontId="7" fillId="2" borderId="0" xfId="1" applyNumberFormat="1" applyFont="1" applyFill="1" applyAlignment="1">
      <alignment vertical="center"/>
    </xf>
    <xf numFmtId="165" fontId="7" fillId="0" borderId="0" xfId="1" applyNumberFormat="1" applyFont="1" applyFill="1" applyAlignment="1">
      <alignment vertical="center"/>
    </xf>
    <xf numFmtId="165" fontId="7" fillId="0" borderId="0" xfId="1" applyNumberFormat="1" applyFont="1" applyAlignment="1">
      <alignment vertical="center"/>
    </xf>
    <xf numFmtId="165" fontId="7" fillId="0" borderId="0" xfId="1" applyNumberFormat="1" applyFont="1" applyAlignment="1">
      <alignment horizontal="right" vertical="center"/>
    </xf>
    <xf numFmtId="165" fontId="7" fillId="2" borderId="0" xfId="1" applyNumberFormat="1" applyFont="1" applyFill="1" applyAlignment="1">
      <alignment horizontal="right" vertical="center"/>
    </xf>
    <xf numFmtId="165" fontId="7" fillId="0" borderId="0" xfId="1" applyNumberFormat="1" applyFont="1" applyFill="1" applyAlignment="1">
      <alignment horizontal="right" vertical="center"/>
    </xf>
    <xf numFmtId="0" fontId="12" fillId="0" borderId="0" xfId="13" applyFont="1" applyAlignment="1">
      <alignment vertical="center"/>
    </xf>
    <xf numFmtId="165" fontId="7" fillId="2" borderId="1" xfId="1" applyNumberFormat="1" applyFont="1" applyFill="1" applyBorder="1" applyAlignment="1">
      <alignment vertical="center"/>
    </xf>
    <xf numFmtId="165" fontId="7" fillId="0" borderId="1" xfId="1" applyNumberFormat="1" applyFont="1" applyFill="1" applyBorder="1" applyAlignment="1">
      <alignment vertical="center"/>
    </xf>
    <xf numFmtId="0" fontId="12" fillId="0" borderId="0" xfId="13" quotePrefix="1" applyFont="1" applyAlignment="1">
      <alignment vertical="center"/>
    </xf>
    <xf numFmtId="165" fontId="7" fillId="2" borderId="0" xfId="1" applyNumberFormat="1" applyFont="1" applyFill="1" applyBorder="1" applyAlignment="1">
      <alignment vertical="center"/>
    </xf>
    <xf numFmtId="165" fontId="7" fillId="0" borderId="0" xfId="1" applyNumberFormat="1" applyFont="1" applyFill="1" applyBorder="1" applyAlignment="1">
      <alignment vertical="center"/>
    </xf>
    <xf numFmtId="0" fontId="7" fillId="0" borderId="0" xfId="13" quotePrefix="1" applyFont="1" applyAlignment="1">
      <alignment vertical="center"/>
    </xf>
    <xf numFmtId="0" fontId="7" fillId="0" borderId="1" xfId="13" applyFont="1" applyBorder="1" applyAlignment="1">
      <alignment vertical="center"/>
    </xf>
    <xf numFmtId="0" fontId="7" fillId="0" borderId="1" xfId="13" applyFont="1" applyBorder="1" applyAlignment="1">
      <alignment horizontal="center" vertical="center"/>
    </xf>
    <xf numFmtId="165" fontId="7" fillId="0" borderId="1" xfId="9" applyNumberFormat="1" applyFont="1" applyBorder="1" applyAlignment="1">
      <alignment horizontal="right" vertical="center"/>
    </xf>
    <xf numFmtId="165" fontId="7" fillId="0" borderId="0" xfId="13" applyNumberFormat="1" applyFont="1" applyAlignment="1">
      <alignment horizontal="right" vertical="center"/>
    </xf>
    <xf numFmtId="165" fontId="7" fillId="0" borderId="1" xfId="13" applyNumberFormat="1" applyFont="1" applyBorder="1" applyAlignment="1">
      <alignment horizontal="right" vertical="center"/>
    </xf>
    <xf numFmtId="0" fontId="4" fillId="0" borderId="1" xfId="13" applyFont="1" applyBorder="1" applyAlignment="1">
      <alignment horizontal="center" vertical="center"/>
    </xf>
    <xf numFmtId="165" fontId="7" fillId="2" borderId="0" xfId="15" applyNumberFormat="1" applyFont="1" applyFill="1" applyBorder="1" applyAlignment="1">
      <alignment vertical="center"/>
    </xf>
    <xf numFmtId="165" fontId="7" fillId="0" borderId="0" xfId="15" applyNumberFormat="1" applyFont="1" applyFill="1" applyBorder="1" applyAlignment="1">
      <alignment vertical="center"/>
    </xf>
    <xf numFmtId="0" fontId="4" fillId="0" borderId="0" xfId="13" applyFont="1" applyAlignment="1">
      <alignment horizontal="left" vertical="center"/>
    </xf>
    <xf numFmtId="0" fontId="7" fillId="0" borderId="0" xfId="13" applyFont="1" applyAlignment="1">
      <alignment horizontal="left" vertical="center"/>
    </xf>
    <xf numFmtId="165" fontId="7" fillId="0" borderId="0" xfId="13" applyNumberFormat="1" applyFont="1" applyAlignment="1">
      <alignment horizontal="left" vertical="center"/>
    </xf>
    <xf numFmtId="165" fontId="7" fillId="0" borderId="0" xfId="9" applyNumberFormat="1" applyFont="1" applyAlignment="1">
      <alignment horizontal="right" vertical="center"/>
    </xf>
    <xf numFmtId="165" fontId="7" fillId="0" borderId="1" xfId="13" applyNumberFormat="1" applyFont="1" applyBorder="1" applyAlignment="1">
      <alignment vertical="center"/>
    </xf>
    <xf numFmtId="165" fontId="7" fillId="2" borderId="0" xfId="2" applyNumberFormat="1" applyFont="1" applyFill="1" applyAlignment="1">
      <alignment vertical="center"/>
    </xf>
    <xf numFmtId="165" fontId="7" fillId="0" borderId="0" xfId="2" applyNumberFormat="1" applyFont="1" applyAlignment="1">
      <alignment vertical="center"/>
    </xf>
    <xf numFmtId="37" fontId="7" fillId="0" borderId="0" xfId="0" applyNumberFormat="1" applyFont="1" applyAlignment="1">
      <alignment vertical="center"/>
    </xf>
    <xf numFmtId="37" fontId="16" fillId="0" borderId="0" xfId="0" applyNumberFormat="1" applyFont="1" applyAlignment="1">
      <alignment vertical="center"/>
    </xf>
    <xf numFmtId="0" fontId="16" fillId="0" borderId="0" xfId="2" applyFont="1" applyAlignment="1">
      <alignment vertical="center"/>
    </xf>
    <xf numFmtId="0" fontId="16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37" fontId="7" fillId="0" borderId="1" xfId="2" applyNumberFormat="1" applyFont="1" applyBorder="1" applyAlignment="1">
      <alignment vertical="center"/>
    </xf>
    <xf numFmtId="0" fontId="7" fillId="0" borderId="1" xfId="2" applyFont="1" applyBorder="1" applyAlignment="1">
      <alignment horizontal="center" vertical="center"/>
    </xf>
    <xf numFmtId="3" fontId="7" fillId="0" borderId="0" xfId="0" applyNumberFormat="1" applyFont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3" fontId="7" fillId="0" borderId="0" xfId="2" applyNumberFormat="1" applyFont="1" applyAlignment="1">
      <alignment vertical="center"/>
    </xf>
    <xf numFmtId="0" fontId="4" fillId="0" borderId="1" xfId="6" applyFont="1" applyBorder="1" applyAlignment="1">
      <alignment horizontal="center" vertical="center"/>
    </xf>
    <xf numFmtId="166" fontId="4" fillId="0" borderId="0" xfId="5" applyNumberFormat="1" applyFont="1" applyAlignment="1">
      <alignment horizontal="center" vertical="center" wrapText="1"/>
    </xf>
    <xf numFmtId="166" fontId="4" fillId="0" borderId="0" xfId="5" applyNumberFormat="1" applyFont="1" applyAlignment="1">
      <alignment horizontal="center" vertical="center"/>
    </xf>
    <xf numFmtId="167" fontId="7" fillId="0" borderId="0" xfId="2" applyNumberFormat="1" applyFont="1" applyAlignment="1">
      <alignment horizontal="center" vertical="center"/>
    </xf>
    <xf numFmtId="0" fontId="4" fillId="0" borderId="1" xfId="7" applyFont="1" applyBorder="1" applyAlignment="1">
      <alignment horizontal="center" vertical="center"/>
    </xf>
    <xf numFmtId="0" fontId="7" fillId="0" borderId="1" xfId="0" applyFont="1" applyBorder="1" applyAlignment="1">
      <alignment horizontal="justify" vertical="center"/>
    </xf>
    <xf numFmtId="165" fontId="4" fillId="0" borderId="1" xfId="0" applyNumberFormat="1" applyFont="1" applyBorder="1" applyAlignment="1" applyProtection="1">
      <alignment horizontal="center" vertical="center"/>
      <protection locked="0"/>
    </xf>
    <xf numFmtId="165" fontId="4" fillId="0" borderId="3" xfId="0" applyNumberFormat="1" applyFont="1" applyBorder="1" applyAlignment="1">
      <alignment horizontal="center" vertical="center"/>
    </xf>
    <xf numFmtId="0" fontId="7" fillId="0" borderId="1" xfId="0" applyFont="1" applyBorder="1" applyAlignment="1" applyProtection="1">
      <alignment horizontal="left" vertical="center"/>
      <protection locked="0"/>
    </xf>
    <xf numFmtId="168" fontId="13" fillId="0" borderId="1" xfId="0" applyNumberFormat="1" applyFont="1" applyBorder="1" applyAlignment="1">
      <alignment horizontal="center" vertical="center"/>
    </xf>
    <xf numFmtId="166" fontId="4" fillId="0" borderId="1" xfId="5" applyNumberFormat="1" applyFont="1" applyBorder="1" applyAlignment="1">
      <alignment horizontal="center" vertical="center" wrapText="1"/>
    </xf>
  </cellXfs>
  <cellStyles count="18">
    <cellStyle name="Comma" xfId="1" builtinId="3"/>
    <cellStyle name="Comma 11" xfId="10" xr:uid="{46388C2E-D62F-4734-8BB8-6CB02AE7BEC8}"/>
    <cellStyle name="Comma 2" xfId="16" xr:uid="{82FF7C0B-0136-4ACB-A0C4-296ED1AD6AE7}"/>
    <cellStyle name="Comma 2 2" xfId="14" xr:uid="{1E355E6C-4AC2-423B-BDD8-197E8AB84BF5}"/>
    <cellStyle name="Comma 2 25" xfId="3" xr:uid="{3B9E7A21-B577-47F4-B1A4-6EBFDD9EB917}"/>
    <cellStyle name="Comma_Cashflow megachem 2" xfId="15" xr:uid="{2B74ADC8-1F85-41C9-B168-2EFE85EA1651}"/>
    <cellStyle name="Normal" xfId="0" builtinId="0"/>
    <cellStyle name="Normal 10" xfId="8" xr:uid="{643188A1-BD7F-47A4-B7E8-D4EBA41F8EB1}"/>
    <cellStyle name="Normal 188 5" xfId="11" xr:uid="{549F1AC0-278A-4D7E-B0A4-1EC76D4BFD94}"/>
    <cellStyle name="Normal 2" xfId="9" xr:uid="{ED33BB1D-44A1-4643-9785-70D3ED4D46DD}"/>
    <cellStyle name="Normal 2 2" xfId="12" xr:uid="{10F0B0CB-68F5-4DC2-B1D7-9C4FBB8E9F6F}"/>
    <cellStyle name="Normal 2 3" xfId="2" xr:uid="{0606CB28-B15F-40F0-9F81-D418A5AF076B}"/>
    <cellStyle name="Normal 3" xfId="6" xr:uid="{53D8909B-CA33-4A72-853A-8C0D2708F811}"/>
    <cellStyle name="Normal 3 8" xfId="7" xr:uid="{25DE01E8-43CD-4077-BE70-AD1D54333E80}"/>
    <cellStyle name="Normal 55" xfId="17" xr:uid="{896B5E81-A429-437C-8499-88CC1D9AB590}"/>
    <cellStyle name="Normal_Cashflow megachem 2" xfId="13" xr:uid="{05B9B413-1F65-4BEE-885A-6366BBA43696}"/>
    <cellStyle name="Normal_Noble-47t" xfId="5" xr:uid="{34A4923D-1E83-4459-BCBD-627F830C2A76}"/>
    <cellStyle name="Normal_Noble-E04" xfId="4" xr:uid="{0F953CBE-B81A-48AE-99BE-E313B977EFFA}"/>
  </cellStyles>
  <dxfs count="0"/>
  <tableStyles count="0" defaultTableStyle="TableStyleMedium2" defaultPivotStyle="PivotStyleLight16"/>
  <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971F47-D9F0-4F62-BAA9-A3F1B19C130F}">
  <dimension ref="A1:R112"/>
  <sheetViews>
    <sheetView zoomScaleNormal="100" zoomScaleSheetLayoutView="110" workbookViewId="0">
      <selection activeCell="K77" sqref="K77"/>
    </sheetView>
  </sheetViews>
  <sheetFormatPr defaultColWidth="10.7109375" defaultRowHeight="16.5" customHeight="1"/>
  <cols>
    <col min="1" max="1" width="2" style="13" customWidth="1"/>
    <col min="2" max="2" width="2.42578125" style="13" customWidth="1"/>
    <col min="3" max="3" width="2" style="13" customWidth="1"/>
    <col min="4" max="4" width="40.28515625" style="13" customWidth="1"/>
    <col min="5" max="5" width="6.42578125" style="19" customWidth="1"/>
    <col min="6" max="6" width="1" style="13" customWidth="1"/>
    <col min="7" max="7" width="12.85546875" style="21" bestFit="1" customWidth="1"/>
    <col min="8" max="8" width="1" style="13" customWidth="1"/>
    <col min="9" max="9" width="14.85546875" style="21" bestFit="1" customWidth="1"/>
    <col min="10" max="10" width="1" style="13" customWidth="1"/>
    <col min="11" max="11" width="12.85546875" style="21" bestFit="1" customWidth="1"/>
    <col min="12" max="12" width="1" style="13" customWidth="1"/>
    <col min="13" max="13" width="14.85546875" style="21" bestFit="1" customWidth="1"/>
    <col min="14" max="17" width="10.7109375" style="13" customWidth="1"/>
    <col min="18" max="18" width="11.42578125" style="13" bestFit="1" customWidth="1"/>
    <col min="19" max="16384" width="10.7109375" style="13"/>
  </cols>
  <sheetData>
    <row r="1" spans="1:18" s="1" customFormat="1" ht="16.5" customHeight="1">
      <c r="A1" s="1" t="s">
        <v>0</v>
      </c>
      <c r="C1" s="28"/>
      <c r="D1" s="28"/>
      <c r="E1" s="153"/>
      <c r="G1" s="103"/>
      <c r="I1" s="103"/>
      <c r="K1" s="103"/>
      <c r="M1" s="103"/>
    </row>
    <row r="2" spans="1:18" s="1" customFormat="1" ht="16.5" customHeight="1">
      <c r="A2" s="1" t="s">
        <v>1</v>
      </c>
      <c r="C2" s="28"/>
      <c r="D2" s="28"/>
      <c r="E2" s="153"/>
      <c r="G2" s="103"/>
      <c r="I2" s="103"/>
      <c r="K2" s="103"/>
      <c r="M2" s="103"/>
    </row>
    <row r="3" spans="1:18" s="1" customFormat="1" ht="16.5" customHeight="1">
      <c r="A3" s="4" t="s">
        <v>140</v>
      </c>
      <c r="B3" s="32"/>
      <c r="C3" s="33"/>
      <c r="D3" s="33"/>
      <c r="E3" s="34"/>
      <c r="F3" s="32"/>
      <c r="G3" s="35"/>
      <c r="H3" s="32"/>
      <c r="I3" s="35"/>
      <c r="J3" s="32"/>
      <c r="K3" s="35"/>
      <c r="L3" s="32"/>
      <c r="M3" s="35"/>
    </row>
    <row r="4" spans="1:18" s="1" customFormat="1" ht="16.5" customHeight="1">
      <c r="C4" s="28"/>
      <c r="D4" s="28"/>
      <c r="E4" s="153"/>
      <c r="G4" s="110"/>
      <c r="I4" s="110"/>
      <c r="K4" s="110"/>
      <c r="M4" s="110"/>
    </row>
    <row r="5" spans="1:18" s="1" customFormat="1" ht="16.5" customHeight="1">
      <c r="C5" s="28"/>
      <c r="D5" s="28"/>
      <c r="E5" s="153"/>
      <c r="G5" s="110"/>
      <c r="I5" s="110"/>
      <c r="K5" s="110"/>
      <c r="M5" s="110"/>
    </row>
    <row r="6" spans="1:18" s="1" customFormat="1" ht="16.5" customHeight="1">
      <c r="C6" s="28"/>
      <c r="D6" s="28"/>
      <c r="E6" s="153"/>
      <c r="G6" s="160" t="s">
        <v>2</v>
      </c>
      <c r="H6" s="161"/>
      <c r="I6" s="161" t="s">
        <v>2</v>
      </c>
      <c r="K6" s="160" t="s">
        <v>3</v>
      </c>
      <c r="L6" s="161"/>
      <c r="M6" s="161"/>
    </row>
    <row r="7" spans="1:18" s="1" customFormat="1" ht="16.5" customHeight="1">
      <c r="C7" s="28"/>
      <c r="D7" s="28"/>
      <c r="E7" s="153"/>
      <c r="G7" s="159" t="s">
        <v>4</v>
      </c>
      <c r="H7" s="159"/>
      <c r="I7" s="159" t="s">
        <v>4</v>
      </c>
      <c r="K7" s="159" t="s">
        <v>4</v>
      </c>
      <c r="L7" s="159"/>
      <c r="M7" s="159"/>
    </row>
    <row r="8" spans="1:18" ht="16.5" customHeight="1">
      <c r="A8" s="16"/>
      <c r="C8" s="14"/>
      <c r="D8" s="14"/>
      <c r="E8" s="7"/>
      <c r="F8" s="8"/>
      <c r="G8" s="9" t="s">
        <v>5</v>
      </c>
      <c r="H8" s="8"/>
      <c r="I8" s="9" t="s">
        <v>6</v>
      </c>
      <c r="J8" s="9"/>
      <c r="K8" s="9" t="s">
        <v>5</v>
      </c>
      <c r="L8" s="9"/>
      <c r="M8" s="9" t="s">
        <v>6</v>
      </c>
    </row>
    <row r="9" spans="1:18" ht="16.5" customHeight="1">
      <c r="A9" s="16"/>
      <c r="C9" s="14"/>
      <c r="D9" s="14"/>
      <c r="E9" s="7"/>
      <c r="F9" s="8"/>
      <c r="G9" s="10" t="s">
        <v>138</v>
      </c>
      <c r="H9" s="8"/>
      <c r="I9" s="10" t="s">
        <v>7</v>
      </c>
      <c r="J9" s="9"/>
      <c r="K9" s="10" t="s">
        <v>138</v>
      </c>
      <c r="L9" s="9"/>
      <c r="M9" s="10" t="s">
        <v>7</v>
      </c>
    </row>
    <row r="10" spans="1:18" ht="16.5" customHeight="1">
      <c r="A10" s="16"/>
      <c r="C10" s="14"/>
      <c r="D10" s="14"/>
      <c r="E10" s="7"/>
      <c r="F10" s="8"/>
      <c r="G10" s="10" t="s">
        <v>141</v>
      </c>
      <c r="H10" s="8"/>
      <c r="I10" s="10" t="s">
        <v>8</v>
      </c>
      <c r="J10" s="9"/>
      <c r="K10" s="10" t="s">
        <v>141</v>
      </c>
      <c r="L10" s="9"/>
      <c r="M10" s="10" t="s">
        <v>8</v>
      </c>
    </row>
    <row r="11" spans="1:18" ht="16.5" customHeight="1">
      <c r="A11" s="16"/>
      <c r="C11" s="14"/>
      <c r="D11" s="14"/>
      <c r="E11" s="11" t="s">
        <v>9</v>
      </c>
      <c r="F11" s="8"/>
      <c r="G11" s="12" t="s">
        <v>10</v>
      </c>
      <c r="H11" s="8"/>
      <c r="I11" s="12" t="s">
        <v>10</v>
      </c>
      <c r="J11" s="9"/>
      <c r="K11" s="12" t="s">
        <v>10</v>
      </c>
      <c r="L11" s="9"/>
      <c r="M11" s="12" t="s">
        <v>10</v>
      </c>
    </row>
    <row r="12" spans="1:18" ht="16.5" customHeight="1">
      <c r="A12" s="1" t="s">
        <v>11</v>
      </c>
      <c r="C12" s="14"/>
      <c r="D12" s="14"/>
      <c r="E12" s="15"/>
      <c r="F12" s="16"/>
      <c r="G12" s="17"/>
      <c r="H12" s="16"/>
      <c r="I12" s="18"/>
      <c r="J12" s="16"/>
      <c r="K12" s="17"/>
      <c r="L12" s="16"/>
      <c r="M12" s="18"/>
    </row>
    <row r="13" spans="1:18" ht="16.5" customHeight="1">
      <c r="A13" s="1"/>
      <c r="C13" s="14"/>
      <c r="D13" s="14"/>
      <c r="E13" s="15"/>
      <c r="F13" s="16"/>
      <c r="G13" s="17"/>
      <c r="H13" s="16"/>
      <c r="I13" s="18"/>
      <c r="J13" s="16"/>
      <c r="K13" s="17"/>
      <c r="L13" s="16"/>
      <c r="M13" s="18"/>
    </row>
    <row r="14" spans="1:18" ht="16.5" customHeight="1">
      <c r="A14" s="1" t="s">
        <v>12</v>
      </c>
      <c r="C14" s="14"/>
      <c r="D14" s="14"/>
      <c r="G14" s="20"/>
      <c r="K14" s="20"/>
    </row>
    <row r="15" spans="1:18" ht="16.5" customHeight="1">
      <c r="A15" s="1"/>
      <c r="C15" s="14"/>
      <c r="D15" s="14"/>
      <c r="G15" s="20"/>
      <c r="K15" s="20"/>
      <c r="R15" s="156"/>
    </row>
    <row r="16" spans="1:18" ht="16.5" customHeight="1">
      <c r="A16" s="13" t="s">
        <v>13</v>
      </c>
      <c r="C16" s="14"/>
      <c r="D16" s="14"/>
      <c r="G16" s="22">
        <v>6609954</v>
      </c>
      <c r="I16" s="23">
        <v>23755615</v>
      </c>
      <c r="K16" s="22">
        <v>4646949</v>
      </c>
      <c r="M16" s="23">
        <v>23532639</v>
      </c>
      <c r="R16" s="156"/>
    </row>
    <row r="17" spans="1:18" ht="16.5" customHeight="1">
      <c r="A17" s="13" t="s">
        <v>149</v>
      </c>
      <c r="C17" s="14"/>
      <c r="D17" s="24"/>
      <c r="E17" s="19">
        <v>6</v>
      </c>
      <c r="G17" s="22">
        <v>70119035</v>
      </c>
      <c r="I17" s="23">
        <v>68577473</v>
      </c>
      <c r="K17" s="22">
        <v>69717727</v>
      </c>
      <c r="M17" s="23">
        <v>67482854</v>
      </c>
      <c r="R17" s="156"/>
    </row>
    <row r="18" spans="1:18" ht="16.5" customHeight="1">
      <c r="A18" s="25" t="s">
        <v>150</v>
      </c>
      <c r="B18" s="25"/>
      <c r="C18" s="14"/>
      <c r="D18" s="24"/>
      <c r="E18" s="19">
        <v>7</v>
      </c>
      <c r="G18" s="22">
        <v>388343610</v>
      </c>
      <c r="I18" s="23">
        <v>422754029</v>
      </c>
      <c r="K18" s="22">
        <v>388343610</v>
      </c>
      <c r="M18" s="23">
        <v>422754029</v>
      </c>
      <c r="R18" s="156"/>
    </row>
    <row r="19" spans="1:18" ht="16.5" customHeight="1">
      <c r="A19" s="25" t="s">
        <v>14</v>
      </c>
      <c r="C19" s="14"/>
      <c r="D19" s="24"/>
      <c r="E19" s="19">
        <v>8</v>
      </c>
      <c r="G19" s="22">
        <v>29532286</v>
      </c>
      <c r="I19" s="23">
        <v>38755298</v>
      </c>
      <c r="K19" s="22">
        <v>29470018</v>
      </c>
      <c r="M19" s="23">
        <v>38699129</v>
      </c>
      <c r="R19" s="156"/>
    </row>
    <row r="20" spans="1:18" ht="16.5" customHeight="1">
      <c r="A20" s="36" t="s">
        <v>152</v>
      </c>
      <c r="C20" s="14"/>
      <c r="D20" s="24"/>
      <c r="G20" s="22">
        <v>227472</v>
      </c>
      <c r="I20" s="23">
        <v>0</v>
      </c>
      <c r="K20" s="22">
        <v>227472</v>
      </c>
      <c r="M20" s="23">
        <v>0</v>
      </c>
      <c r="R20" s="156"/>
    </row>
    <row r="21" spans="1:18" ht="16.5" customHeight="1">
      <c r="A21" s="13" t="s">
        <v>15</v>
      </c>
      <c r="C21" s="14"/>
      <c r="D21" s="24"/>
      <c r="E21" s="19">
        <v>9</v>
      </c>
      <c r="G21" s="26">
        <v>38185861</v>
      </c>
      <c r="I21" s="27">
        <v>41553732</v>
      </c>
      <c r="K21" s="26">
        <v>38148036</v>
      </c>
      <c r="M21" s="27">
        <v>41514978</v>
      </c>
      <c r="R21" s="157"/>
    </row>
    <row r="22" spans="1:18" ht="16.5" customHeight="1">
      <c r="A22" s="25"/>
      <c r="C22" s="14"/>
      <c r="D22" s="24"/>
      <c r="G22" s="22"/>
      <c r="I22" s="23"/>
      <c r="K22" s="22"/>
      <c r="M22" s="23"/>
      <c r="R22" s="156"/>
    </row>
    <row r="23" spans="1:18" ht="16.5" customHeight="1">
      <c r="A23" s="28" t="s">
        <v>16</v>
      </c>
      <c r="C23" s="28"/>
      <c r="D23" s="14"/>
      <c r="G23" s="26">
        <f>+SUM(G16:G21)</f>
        <v>533018218</v>
      </c>
      <c r="I23" s="27">
        <f>+SUM(I16:I21)</f>
        <v>595396147</v>
      </c>
      <c r="K23" s="26">
        <f>+SUM(K16:K21)</f>
        <v>530553812</v>
      </c>
      <c r="M23" s="27">
        <f>+SUM(M16:M21)</f>
        <v>593983629</v>
      </c>
      <c r="R23" s="156"/>
    </row>
    <row r="24" spans="1:18" ht="16.5" customHeight="1">
      <c r="A24" s="25"/>
      <c r="C24" s="14"/>
      <c r="D24" s="24"/>
      <c r="G24" s="22"/>
      <c r="I24" s="23"/>
      <c r="K24" s="22"/>
      <c r="M24" s="23"/>
      <c r="R24" s="158"/>
    </row>
    <row r="25" spans="1:18" ht="16.5" customHeight="1">
      <c r="A25" s="1" t="s">
        <v>17</v>
      </c>
      <c r="G25" s="20"/>
      <c r="K25" s="20"/>
    </row>
    <row r="26" spans="1:18" ht="16.5" customHeight="1">
      <c r="A26" s="25"/>
      <c r="C26" s="14"/>
      <c r="D26" s="24"/>
      <c r="G26" s="22"/>
      <c r="I26" s="23"/>
      <c r="K26" s="22"/>
      <c r="M26" s="23"/>
    </row>
    <row r="27" spans="1:18" ht="16.5" customHeight="1">
      <c r="A27" s="13" t="s">
        <v>18</v>
      </c>
      <c r="C27" s="14"/>
      <c r="D27" s="24"/>
      <c r="G27" s="22">
        <v>25487861</v>
      </c>
      <c r="I27" s="23">
        <v>23828151</v>
      </c>
      <c r="K27" s="22">
        <v>25487861</v>
      </c>
      <c r="M27" s="23">
        <v>23828151</v>
      </c>
    </row>
    <row r="28" spans="1:18" ht="16.5" customHeight="1">
      <c r="A28" s="39" t="s">
        <v>162</v>
      </c>
      <c r="C28" s="14"/>
      <c r="D28" s="14"/>
      <c r="E28" s="19">
        <v>7</v>
      </c>
      <c r="G28" s="22">
        <v>20084319</v>
      </c>
      <c r="I28" s="23">
        <v>0</v>
      </c>
      <c r="K28" s="22">
        <v>20084319</v>
      </c>
      <c r="M28" s="23">
        <v>0</v>
      </c>
    </row>
    <row r="29" spans="1:18" ht="16.5" customHeight="1">
      <c r="A29" s="13" t="s">
        <v>19</v>
      </c>
      <c r="C29" s="14"/>
      <c r="D29" s="24"/>
      <c r="E29" s="19">
        <v>10</v>
      </c>
      <c r="G29" s="22">
        <v>0</v>
      </c>
      <c r="I29" s="23">
        <v>0</v>
      </c>
      <c r="K29" s="22">
        <v>4999700</v>
      </c>
      <c r="M29" s="23">
        <v>4999700</v>
      </c>
    </row>
    <row r="30" spans="1:18" ht="16.5" customHeight="1">
      <c r="A30" s="13" t="s">
        <v>20</v>
      </c>
      <c r="C30" s="14"/>
      <c r="D30" s="14"/>
      <c r="E30" s="19">
        <v>11</v>
      </c>
      <c r="G30" s="22">
        <v>11849399</v>
      </c>
      <c r="I30" s="23">
        <v>9262430</v>
      </c>
      <c r="K30" s="22">
        <v>11724941</v>
      </c>
      <c r="M30" s="23">
        <v>9130003</v>
      </c>
    </row>
    <row r="31" spans="1:18" ht="16.5" customHeight="1">
      <c r="A31" s="13" t="s">
        <v>21</v>
      </c>
      <c r="C31" s="14"/>
      <c r="D31" s="14"/>
      <c r="G31" s="22">
        <v>116723</v>
      </c>
      <c r="I31" s="23">
        <v>146328</v>
      </c>
      <c r="K31" s="22">
        <v>112001</v>
      </c>
      <c r="M31" s="23">
        <v>141606</v>
      </c>
    </row>
    <row r="32" spans="1:18" ht="16.5" customHeight="1">
      <c r="A32" s="13" t="s">
        <v>22</v>
      </c>
      <c r="C32" s="14"/>
      <c r="D32" s="14"/>
      <c r="E32" s="19">
        <v>11</v>
      </c>
      <c r="G32" s="22">
        <v>22010559</v>
      </c>
      <c r="I32" s="23">
        <v>23648532</v>
      </c>
      <c r="K32" s="22">
        <v>22010559</v>
      </c>
      <c r="M32" s="23">
        <v>23648532</v>
      </c>
    </row>
    <row r="33" spans="1:13" ht="16.5" customHeight="1">
      <c r="A33" s="13" t="s">
        <v>23</v>
      </c>
      <c r="C33" s="14"/>
      <c r="D33" s="14"/>
      <c r="G33" s="22">
        <v>20848799</v>
      </c>
      <c r="I33" s="23">
        <v>12784435</v>
      </c>
      <c r="K33" s="22">
        <v>20636195</v>
      </c>
      <c r="M33" s="23">
        <v>12537815</v>
      </c>
    </row>
    <row r="34" spans="1:13" ht="16.5" customHeight="1">
      <c r="A34" s="13" t="s">
        <v>24</v>
      </c>
      <c r="C34" s="14"/>
      <c r="D34" s="14"/>
      <c r="E34" s="19">
        <v>12</v>
      </c>
      <c r="G34" s="26">
        <v>94629629</v>
      </c>
      <c r="I34" s="27">
        <v>92940366</v>
      </c>
      <c r="K34" s="26">
        <v>94629929</v>
      </c>
      <c r="M34" s="27">
        <v>92940666</v>
      </c>
    </row>
    <row r="35" spans="1:13" ht="16.5" customHeight="1">
      <c r="A35" s="25"/>
      <c r="C35" s="14"/>
      <c r="D35" s="24"/>
      <c r="G35" s="22"/>
      <c r="I35" s="23"/>
      <c r="K35" s="22"/>
      <c r="M35" s="23"/>
    </row>
    <row r="36" spans="1:13" ht="16.5" customHeight="1">
      <c r="A36" s="1" t="s">
        <v>25</v>
      </c>
      <c r="B36" s="16"/>
      <c r="C36" s="14"/>
      <c r="D36" s="14"/>
      <c r="G36" s="26">
        <f>SUM(G27:G34)</f>
        <v>195027289</v>
      </c>
      <c r="I36" s="27">
        <f>SUM(I27:I34)</f>
        <v>162610242</v>
      </c>
      <c r="K36" s="26">
        <f>SUM(K27:K34)</f>
        <v>199685505</v>
      </c>
      <c r="M36" s="27">
        <f>SUM(M27:M34)</f>
        <v>167226473</v>
      </c>
    </row>
    <row r="37" spans="1:13" ht="16.5" customHeight="1">
      <c r="A37" s="25"/>
      <c r="C37" s="14"/>
      <c r="D37" s="24"/>
      <c r="G37" s="22"/>
      <c r="I37" s="23"/>
      <c r="K37" s="22"/>
      <c r="M37" s="23"/>
    </row>
    <row r="38" spans="1:13" ht="16.5" customHeight="1" thickBot="1">
      <c r="A38" s="29" t="s">
        <v>26</v>
      </c>
      <c r="B38" s="16"/>
      <c r="C38" s="14"/>
      <c r="D38" s="14"/>
      <c r="G38" s="30">
        <f>SUM(G23+G36)</f>
        <v>728045507</v>
      </c>
      <c r="I38" s="31">
        <f>SUM(I23+I36)</f>
        <v>758006389</v>
      </c>
      <c r="K38" s="30">
        <f>SUM(K23+K36)</f>
        <v>730239317</v>
      </c>
      <c r="M38" s="31">
        <f>SUM(M23+M36)</f>
        <v>761210102</v>
      </c>
    </row>
    <row r="39" spans="1:13" ht="16.5" customHeight="1" thickTop="1">
      <c r="A39" s="1"/>
      <c r="B39" s="16"/>
      <c r="C39" s="14"/>
      <c r="D39" s="14"/>
      <c r="G39" s="23"/>
      <c r="I39" s="23"/>
      <c r="K39" s="23"/>
      <c r="M39" s="23"/>
    </row>
    <row r="40" spans="1:13" ht="16.5" customHeight="1">
      <c r="A40" s="1"/>
      <c r="B40" s="16"/>
      <c r="C40" s="14"/>
      <c r="D40" s="14"/>
      <c r="G40" s="23"/>
      <c r="I40" s="23"/>
      <c r="K40" s="23"/>
      <c r="M40" s="23"/>
    </row>
    <row r="41" spans="1:13" ht="16.5" customHeight="1">
      <c r="A41" s="1"/>
      <c r="B41" s="16"/>
      <c r="C41" s="14"/>
      <c r="D41" s="14"/>
      <c r="G41" s="23"/>
      <c r="I41" s="23"/>
      <c r="K41" s="23"/>
      <c r="M41" s="23"/>
    </row>
    <row r="42" spans="1:13" ht="16.5" customHeight="1">
      <c r="A42" s="36"/>
      <c r="C42" s="14"/>
      <c r="D42" s="14"/>
      <c r="G42" s="23"/>
      <c r="I42" s="23"/>
      <c r="K42" s="23"/>
      <c r="M42" s="23"/>
    </row>
    <row r="43" spans="1:13" ht="16.5" customHeight="1">
      <c r="A43" s="36"/>
      <c r="C43" s="14"/>
      <c r="D43" s="14"/>
      <c r="G43" s="23"/>
      <c r="I43" s="23"/>
      <c r="K43" s="23"/>
      <c r="M43" s="23"/>
    </row>
    <row r="44" spans="1:13" ht="16.5" customHeight="1">
      <c r="A44" s="162" t="s">
        <v>27</v>
      </c>
      <c r="B44" s="162"/>
      <c r="C44" s="162"/>
      <c r="D44" s="162"/>
      <c r="E44" s="162"/>
      <c r="F44" s="162"/>
      <c r="G44" s="162"/>
      <c r="H44" s="162"/>
      <c r="I44" s="162"/>
      <c r="J44" s="162"/>
      <c r="K44" s="162"/>
      <c r="L44" s="162"/>
      <c r="M44" s="162"/>
    </row>
    <row r="45" spans="1:13" ht="16.5" customHeight="1">
      <c r="A45" s="162" t="s">
        <v>28</v>
      </c>
      <c r="B45" s="162"/>
      <c r="C45" s="162"/>
      <c r="D45" s="162"/>
      <c r="E45" s="162"/>
      <c r="F45" s="162"/>
      <c r="G45" s="162"/>
      <c r="H45" s="162"/>
      <c r="I45" s="162"/>
      <c r="J45" s="162"/>
      <c r="K45" s="162"/>
      <c r="L45" s="162"/>
      <c r="M45" s="162"/>
    </row>
    <row r="46" spans="1:13" ht="16.5" customHeight="1">
      <c r="A46" s="39"/>
      <c r="C46" s="14"/>
      <c r="D46" s="14"/>
      <c r="G46" s="23"/>
      <c r="I46" s="23"/>
      <c r="K46" s="23"/>
      <c r="M46" s="23"/>
    </row>
    <row r="47" spans="1:13" ht="16.5" customHeight="1">
      <c r="A47" s="39"/>
      <c r="C47" s="14"/>
      <c r="D47" s="14"/>
      <c r="G47" s="23"/>
      <c r="I47" s="23"/>
      <c r="K47" s="23"/>
      <c r="M47" s="23"/>
    </row>
    <row r="48" spans="1:13" ht="16.5" customHeight="1">
      <c r="A48" s="39"/>
      <c r="C48" s="14"/>
      <c r="D48" s="14"/>
      <c r="G48" s="23"/>
      <c r="I48" s="23"/>
      <c r="K48" s="23"/>
      <c r="M48" s="23"/>
    </row>
    <row r="49" spans="1:13" ht="16.5" customHeight="1">
      <c r="A49" s="39"/>
      <c r="C49" s="14"/>
      <c r="D49" s="14"/>
      <c r="G49" s="23"/>
      <c r="I49" s="23"/>
      <c r="K49" s="23"/>
      <c r="M49" s="23"/>
    </row>
    <row r="50" spans="1:13" ht="16.5" customHeight="1">
      <c r="A50" s="39"/>
      <c r="C50" s="14"/>
      <c r="D50" s="14"/>
      <c r="G50" s="23"/>
      <c r="I50" s="23"/>
      <c r="K50" s="23"/>
      <c r="M50" s="23"/>
    </row>
    <row r="51" spans="1:13" s="1" customFormat="1" ht="16.5" customHeight="1">
      <c r="A51" s="40" t="s">
        <v>29</v>
      </c>
      <c r="B51" s="40"/>
      <c r="C51" s="154"/>
      <c r="D51" s="154"/>
      <c r="E51" s="155"/>
      <c r="F51" s="40"/>
      <c r="G51" s="27"/>
      <c r="H51" s="40"/>
      <c r="I51" s="27"/>
      <c r="J51" s="40"/>
      <c r="K51" s="27"/>
      <c r="L51" s="40"/>
      <c r="M51" s="27"/>
    </row>
    <row r="52" spans="1:13" s="1" customFormat="1" ht="15.6" customHeight="1">
      <c r="A52" s="1" t="s">
        <v>0</v>
      </c>
      <c r="C52" s="28"/>
      <c r="D52" s="28"/>
      <c r="E52" s="153"/>
      <c r="G52" s="103"/>
      <c r="I52" s="103"/>
      <c r="K52" s="103"/>
      <c r="M52" s="103"/>
    </row>
    <row r="53" spans="1:13" s="1" customFormat="1" ht="15.6" customHeight="1">
      <c r="A53" s="1" t="s">
        <v>1</v>
      </c>
      <c r="C53" s="28"/>
      <c r="D53" s="28"/>
      <c r="E53" s="153"/>
      <c r="G53" s="103"/>
      <c r="I53" s="103"/>
      <c r="K53" s="103"/>
      <c r="M53" s="103"/>
    </row>
    <row r="54" spans="1:13" ht="15.6" customHeight="1">
      <c r="A54" s="32" t="str">
        <f>A3</f>
        <v>As at 31 March 2024</v>
      </c>
      <c r="B54" s="32"/>
      <c r="C54" s="33"/>
      <c r="D54" s="33"/>
      <c r="E54" s="34"/>
      <c r="F54" s="32"/>
      <c r="G54" s="35"/>
      <c r="H54" s="32"/>
      <c r="I54" s="35"/>
      <c r="J54" s="32"/>
      <c r="K54" s="35"/>
      <c r="L54" s="32"/>
      <c r="M54" s="35"/>
    </row>
    <row r="55" spans="1:13" ht="15.6" customHeight="1">
      <c r="A55" s="1"/>
      <c r="B55" s="1"/>
      <c r="C55" s="14"/>
      <c r="D55" s="14"/>
      <c r="G55" s="23"/>
      <c r="I55" s="23"/>
      <c r="K55" s="23"/>
      <c r="M55" s="23"/>
    </row>
    <row r="56" spans="1:13" ht="15.6" customHeight="1">
      <c r="A56" s="1"/>
      <c r="B56" s="1"/>
      <c r="C56" s="14"/>
      <c r="D56" s="14"/>
      <c r="G56" s="23"/>
      <c r="I56" s="23"/>
      <c r="K56" s="23"/>
      <c r="M56" s="23"/>
    </row>
    <row r="57" spans="1:13" ht="15.6" customHeight="1">
      <c r="A57" s="1"/>
      <c r="B57" s="1"/>
      <c r="C57" s="14"/>
      <c r="D57" s="14"/>
      <c r="G57" s="160" t="s">
        <v>2</v>
      </c>
      <c r="H57" s="161"/>
      <c r="I57" s="161" t="s">
        <v>2</v>
      </c>
      <c r="J57" s="1"/>
      <c r="K57" s="160" t="s">
        <v>3</v>
      </c>
      <c r="L57" s="161"/>
      <c r="M57" s="161"/>
    </row>
    <row r="58" spans="1:13" ht="15.6" customHeight="1">
      <c r="A58" s="1"/>
      <c r="B58" s="1"/>
      <c r="C58" s="14"/>
      <c r="D58" s="14"/>
      <c r="G58" s="159" t="s">
        <v>4</v>
      </c>
      <c r="H58" s="159"/>
      <c r="I58" s="159" t="s">
        <v>4</v>
      </c>
      <c r="J58" s="1"/>
      <c r="K58" s="159" t="s">
        <v>4</v>
      </c>
      <c r="L58" s="159"/>
      <c r="M58" s="159"/>
    </row>
    <row r="59" spans="1:13" ht="15.6" customHeight="1">
      <c r="A59" s="16"/>
      <c r="C59" s="14"/>
      <c r="D59" s="14"/>
      <c r="E59" s="7"/>
      <c r="F59" s="8"/>
      <c r="G59" s="9" t="s">
        <v>5</v>
      </c>
      <c r="H59" s="8"/>
      <c r="I59" s="9" t="s">
        <v>6</v>
      </c>
      <c r="J59" s="9"/>
      <c r="K59" s="9" t="s">
        <v>5</v>
      </c>
      <c r="L59" s="9"/>
      <c r="M59" s="9" t="s">
        <v>6</v>
      </c>
    </row>
    <row r="60" spans="1:13" ht="15.6" customHeight="1">
      <c r="A60" s="16"/>
      <c r="C60" s="14"/>
      <c r="D60" s="14"/>
      <c r="E60" s="7"/>
      <c r="F60" s="8"/>
      <c r="G60" s="10" t="s">
        <v>138</v>
      </c>
      <c r="H60" s="8"/>
      <c r="I60" s="10" t="s">
        <v>7</v>
      </c>
      <c r="J60" s="10"/>
      <c r="K60" s="10" t="s">
        <v>138</v>
      </c>
      <c r="L60" s="9"/>
      <c r="M60" s="10" t="s">
        <v>7</v>
      </c>
    </row>
    <row r="61" spans="1:13" ht="15.6" customHeight="1">
      <c r="A61" s="16"/>
      <c r="C61" s="14"/>
      <c r="D61" s="14"/>
      <c r="E61" s="7"/>
      <c r="F61" s="8"/>
      <c r="G61" s="10" t="s">
        <v>141</v>
      </c>
      <c r="H61" s="8"/>
      <c r="I61" s="10" t="s">
        <v>8</v>
      </c>
      <c r="J61" s="9"/>
      <c r="K61" s="10" t="s">
        <v>141</v>
      </c>
      <c r="L61" s="9"/>
      <c r="M61" s="10" t="s">
        <v>8</v>
      </c>
    </row>
    <row r="62" spans="1:13" ht="15.6" customHeight="1">
      <c r="A62" s="16"/>
      <c r="C62" s="14"/>
      <c r="D62" s="14"/>
      <c r="E62" s="11" t="s">
        <v>9</v>
      </c>
      <c r="F62" s="8"/>
      <c r="G62" s="12" t="s">
        <v>10</v>
      </c>
      <c r="H62" s="8"/>
      <c r="I62" s="12" t="s">
        <v>10</v>
      </c>
      <c r="J62" s="9"/>
      <c r="K62" s="12" t="s">
        <v>10</v>
      </c>
      <c r="L62" s="9"/>
      <c r="M62" s="12" t="s">
        <v>10</v>
      </c>
    </row>
    <row r="63" spans="1:13" ht="15.6" customHeight="1">
      <c r="A63" s="29" t="s">
        <v>30</v>
      </c>
      <c r="C63" s="14"/>
      <c r="D63" s="14"/>
      <c r="G63" s="22"/>
      <c r="I63" s="23"/>
      <c r="K63" s="22"/>
      <c r="M63" s="23"/>
    </row>
    <row r="64" spans="1:13" ht="6" customHeight="1">
      <c r="A64" s="1"/>
      <c r="C64" s="28"/>
      <c r="D64" s="14"/>
      <c r="G64" s="147"/>
      <c r="I64" s="148"/>
      <c r="K64" s="147"/>
      <c r="M64" s="148"/>
    </row>
    <row r="65" spans="1:13" ht="15.6" customHeight="1">
      <c r="A65" s="1" t="s">
        <v>31</v>
      </c>
      <c r="C65" s="14"/>
      <c r="D65" s="14"/>
      <c r="G65" s="22"/>
      <c r="I65" s="23"/>
      <c r="K65" s="22"/>
      <c r="M65" s="23"/>
    </row>
    <row r="66" spans="1:13" ht="6" customHeight="1">
      <c r="A66" s="1"/>
      <c r="C66" s="28"/>
      <c r="D66" s="14"/>
      <c r="G66" s="147"/>
      <c r="I66" s="148"/>
      <c r="K66" s="147"/>
      <c r="M66" s="148"/>
    </row>
    <row r="67" spans="1:13" ht="15.6" customHeight="1">
      <c r="A67" s="13" t="s">
        <v>145</v>
      </c>
      <c r="B67" s="25"/>
      <c r="C67" s="28"/>
      <c r="D67" s="14"/>
      <c r="G67" s="147"/>
      <c r="I67" s="148"/>
      <c r="K67" s="147"/>
      <c r="M67" s="148"/>
    </row>
    <row r="68" spans="1:13" ht="15.6" customHeight="1">
      <c r="B68" s="25" t="s">
        <v>32</v>
      </c>
      <c r="C68" s="28"/>
      <c r="D68" s="14"/>
      <c r="E68" s="19">
        <v>13</v>
      </c>
      <c r="G68" s="22">
        <v>1569923</v>
      </c>
      <c r="I68" s="23">
        <v>7655859</v>
      </c>
      <c r="K68" s="22">
        <v>1569923</v>
      </c>
      <c r="M68" s="23">
        <v>7655859</v>
      </c>
    </row>
    <row r="69" spans="1:13" ht="15.6" customHeight="1">
      <c r="A69" s="41" t="s">
        <v>146</v>
      </c>
      <c r="B69" s="25"/>
      <c r="C69" s="28"/>
      <c r="D69" s="14"/>
      <c r="G69" s="22"/>
      <c r="I69" s="23"/>
      <c r="K69" s="22"/>
      <c r="M69" s="23"/>
    </row>
    <row r="70" spans="1:13" ht="15.6" customHeight="1">
      <c r="B70" s="25" t="s">
        <v>32</v>
      </c>
      <c r="C70" s="28"/>
      <c r="D70" s="14"/>
      <c r="E70" s="19">
        <v>13</v>
      </c>
      <c r="G70" s="22">
        <v>9400599</v>
      </c>
      <c r="I70" s="23">
        <v>10301844</v>
      </c>
      <c r="K70" s="22">
        <v>9400599</v>
      </c>
      <c r="M70" s="23">
        <v>10301844</v>
      </c>
    </row>
    <row r="71" spans="1:13" ht="15.6" customHeight="1">
      <c r="A71" s="41" t="s">
        <v>151</v>
      </c>
      <c r="C71" s="14"/>
      <c r="D71" s="14"/>
      <c r="E71" s="19">
        <v>14</v>
      </c>
      <c r="G71" s="22">
        <v>93983649</v>
      </c>
      <c r="I71" s="23">
        <v>98251391</v>
      </c>
      <c r="K71" s="22">
        <v>91784662</v>
      </c>
      <c r="M71" s="23">
        <v>97183943</v>
      </c>
    </row>
    <row r="72" spans="1:13" ht="15.6" customHeight="1">
      <c r="A72" s="41" t="s">
        <v>34</v>
      </c>
      <c r="B72" s="41"/>
      <c r="C72" s="14"/>
      <c r="D72" s="14"/>
      <c r="E72" s="19">
        <v>15</v>
      </c>
      <c r="G72" s="22">
        <v>27549883</v>
      </c>
      <c r="I72" s="23">
        <v>11652362</v>
      </c>
      <c r="K72" s="22">
        <v>27533622</v>
      </c>
      <c r="M72" s="23">
        <v>11442100</v>
      </c>
    </row>
    <row r="73" spans="1:13" ht="15.6" customHeight="1">
      <c r="A73" s="41" t="s">
        <v>35</v>
      </c>
      <c r="C73" s="14"/>
      <c r="D73" s="14"/>
      <c r="E73" s="19">
        <v>13</v>
      </c>
      <c r="G73" s="22">
        <v>5390450</v>
      </c>
      <c r="I73" s="23">
        <v>5552874</v>
      </c>
      <c r="K73" s="22">
        <v>5390450</v>
      </c>
      <c r="M73" s="23">
        <v>5552874</v>
      </c>
    </row>
    <row r="74" spans="1:13" ht="15.6" customHeight="1">
      <c r="A74" s="36" t="s">
        <v>36</v>
      </c>
      <c r="C74" s="14"/>
      <c r="D74" s="14"/>
      <c r="E74" s="19">
        <v>13</v>
      </c>
      <c r="G74" s="22">
        <v>0</v>
      </c>
      <c r="I74" s="23">
        <v>0</v>
      </c>
      <c r="K74" s="22">
        <v>3500000</v>
      </c>
      <c r="M74" s="23">
        <v>3500000</v>
      </c>
    </row>
    <row r="75" spans="1:13" ht="15.6" customHeight="1">
      <c r="A75" s="36" t="s">
        <v>147</v>
      </c>
      <c r="C75" s="14"/>
      <c r="D75" s="14"/>
      <c r="G75" s="22">
        <v>0</v>
      </c>
      <c r="I75" s="23">
        <v>864658</v>
      </c>
      <c r="K75" s="22">
        <v>0</v>
      </c>
      <c r="M75" s="23">
        <v>864658</v>
      </c>
    </row>
    <row r="76" spans="1:13" ht="15.6" customHeight="1">
      <c r="A76" s="13" t="s">
        <v>37</v>
      </c>
      <c r="B76" s="41"/>
      <c r="G76" s="26">
        <v>9192339</v>
      </c>
      <c r="I76" s="27">
        <v>9761041</v>
      </c>
      <c r="K76" s="26">
        <v>9183211</v>
      </c>
      <c r="M76" s="27">
        <v>9753287</v>
      </c>
    </row>
    <row r="77" spans="1:13" ht="6" customHeight="1">
      <c r="C77" s="14"/>
      <c r="D77" s="14"/>
      <c r="G77" s="22"/>
      <c r="I77" s="23"/>
      <c r="K77" s="22"/>
      <c r="M77" s="23"/>
    </row>
    <row r="78" spans="1:13" ht="15.6" customHeight="1">
      <c r="A78" s="1" t="s">
        <v>38</v>
      </c>
      <c r="G78" s="37">
        <f>SUM(G68:G76)</f>
        <v>147086843</v>
      </c>
      <c r="I78" s="38">
        <f>SUM(I68:I76)</f>
        <v>144040029</v>
      </c>
      <c r="K78" s="37">
        <f>SUM(K68:K76)</f>
        <v>148362467</v>
      </c>
      <c r="M78" s="38">
        <f>SUM(M68:M76)</f>
        <v>146254565</v>
      </c>
    </row>
    <row r="79" spans="1:13" ht="15.6" customHeight="1">
      <c r="C79" s="14"/>
      <c r="D79" s="14"/>
      <c r="G79" s="22"/>
      <c r="I79" s="23"/>
      <c r="K79" s="22"/>
      <c r="M79" s="23"/>
    </row>
    <row r="80" spans="1:13" ht="15.6" customHeight="1">
      <c r="A80" s="1" t="s">
        <v>39</v>
      </c>
      <c r="C80" s="14"/>
      <c r="D80" s="14"/>
      <c r="G80" s="20"/>
      <c r="K80" s="20"/>
    </row>
    <row r="81" spans="1:13" ht="6" customHeight="1">
      <c r="C81" s="14"/>
      <c r="D81" s="14"/>
      <c r="G81" s="22"/>
      <c r="I81" s="23"/>
      <c r="K81" s="22"/>
      <c r="M81" s="23"/>
    </row>
    <row r="82" spans="1:13" ht="15.6" customHeight="1">
      <c r="A82" s="65" t="s">
        <v>40</v>
      </c>
      <c r="C82" s="14"/>
      <c r="D82" s="14"/>
      <c r="E82" s="19">
        <v>13</v>
      </c>
      <c r="G82" s="22">
        <v>3547647</v>
      </c>
      <c r="I82" s="23">
        <v>3929248</v>
      </c>
      <c r="K82" s="22">
        <v>3547647</v>
      </c>
      <c r="M82" s="23">
        <v>3929248</v>
      </c>
    </row>
    <row r="83" spans="1:13" ht="15.6" customHeight="1">
      <c r="A83" s="13" t="s">
        <v>41</v>
      </c>
      <c r="B83" s="41"/>
      <c r="E83" s="19">
        <v>13</v>
      </c>
      <c r="G83" s="22">
        <v>12578748</v>
      </c>
      <c r="I83" s="23">
        <v>13681172</v>
      </c>
      <c r="K83" s="22">
        <v>12578748</v>
      </c>
      <c r="M83" s="23">
        <v>13681172</v>
      </c>
    </row>
    <row r="84" spans="1:13" ht="15.6" customHeight="1">
      <c r="A84" s="41" t="s">
        <v>153</v>
      </c>
      <c r="B84" s="41"/>
      <c r="G84" s="22">
        <v>5273079</v>
      </c>
      <c r="I84" s="23">
        <v>4938412</v>
      </c>
      <c r="K84" s="22">
        <v>5273079</v>
      </c>
      <c r="M84" s="23">
        <v>4938412</v>
      </c>
    </row>
    <row r="85" spans="1:13" ht="15.6" customHeight="1">
      <c r="A85" s="41" t="s">
        <v>42</v>
      </c>
      <c r="B85" s="41"/>
      <c r="G85" s="26">
        <v>27972648</v>
      </c>
      <c r="I85" s="27">
        <v>27418641</v>
      </c>
      <c r="K85" s="26">
        <v>27972648</v>
      </c>
      <c r="M85" s="27">
        <v>27418641</v>
      </c>
    </row>
    <row r="86" spans="1:13" ht="6" customHeight="1">
      <c r="C86" s="14"/>
      <c r="D86" s="14"/>
      <c r="G86" s="22"/>
      <c r="I86" s="23"/>
      <c r="K86" s="22"/>
      <c r="M86" s="23"/>
    </row>
    <row r="87" spans="1:13" ht="15.6" customHeight="1">
      <c r="A87" s="29" t="s">
        <v>43</v>
      </c>
      <c r="D87" s="14"/>
      <c r="G87" s="26">
        <f>SUM(G82:G85)</f>
        <v>49372122</v>
      </c>
      <c r="I87" s="27">
        <f>SUM(I82:I85)</f>
        <v>49967473</v>
      </c>
      <c r="K87" s="26">
        <f>SUM(K82:K85)</f>
        <v>49372122</v>
      </c>
      <c r="M87" s="27">
        <f>SUM(M82:M85)</f>
        <v>49967473</v>
      </c>
    </row>
    <row r="88" spans="1:13" ht="6" customHeight="1">
      <c r="C88" s="14"/>
      <c r="D88" s="14"/>
      <c r="G88" s="22"/>
      <c r="I88" s="23"/>
      <c r="K88" s="22"/>
      <c r="M88" s="23"/>
    </row>
    <row r="89" spans="1:13" ht="15.6" customHeight="1">
      <c r="A89" s="29" t="s">
        <v>44</v>
      </c>
      <c r="G89" s="26">
        <f>SUM(G78+G87)</f>
        <v>196458965</v>
      </c>
      <c r="I89" s="27">
        <f>SUM(I78+I87)</f>
        <v>194007502</v>
      </c>
      <c r="K89" s="26">
        <f>SUM(K78+K87)</f>
        <v>197734589</v>
      </c>
      <c r="M89" s="27">
        <f>SUM(M78+M87)</f>
        <v>196222038</v>
      </c>
    </row>
    <row r="90" spans="1:13" ht="15.6" customHeight="1">
      <c r="A90" s="29"/>
      <c r="G90" s="22"/>
      <c r="I90" s="23"/>
      <c r="K90" s="22"/>
      <c r="M90" s="23"/>
    </row>
    <row r="91" spans="1:13" ht="15.6" customHeight="1">
      <c r="C91" s="14"/>
      <c r="D91" s="14"/>
      <c r="G91" s="20"/>
      <c r="K91" s="20"/>
    </row>
    <row r="92" spans="1:13" ht="15.6" customHeight="1">
      <c r="A92" s="29" t="s">
        <v>45</v>
      </c>
      <c r="C92" s="14"/>
      <c r="D92" s="14"/>
      <c r="G92" s="22"/>
      <c r="I92" s="23"/>
      <c r="K92" s="22"/>
      <c r="M92" s="23"/>
    </row>
    <row r="93" spans="1:13" ht="6" customHeight="1">
      <c r="C93" s="14"/>
      <c r="D93" s="14"/>
      <c r="G93" s="20"/>
      <c r="K93" s="20"/>
    </row>
    <row r="94" spans="1:13" ht="15.6" customHeight="1">
      <c r="A94" s="13" t="s">
        <v>46</v>
      </c>
      <c r="B94" s="41"/>
      <c r="C94" s="149"/>
      <c r="D94" s="149"/>
      <c r="G94" s="22"/>
      <c r="I94" s="23"/>
      <c r="K94" s="22"/>
      <c r="M94" s="23"/>
    </row>
    <row r="95" spans="1:13" ht="15.6" customHeight="1">
      <c r="A95" s="41"/>
      <c r="B95" s="13" t="s">
        <v>47</v>
      </c>
      <c r="C95" s="149"/>
      <c r="D95" s="149"/>
      <c r="G95" s="22"/>
      <c r="I95" s="23"/>
      <c r="K95" s="22"/>
      <c r="M95" s="23"/>
    </row>
    <row r="96" spans="1:13" ht="15.6" customHeight="1">
      <c r="A96" s="41"/>
      <c r="B96" s="149" t="s">
        <v>159</v>
      </c>
      <c r="C96" s="149"/>
      <c r="D96" s="149"/>
      <c r="G96" s="22"/>
      <c r="I96" s="23"/>
      <c r="K96" s="22"/>
      <c r="M96" s="23"/>
    </row>
    <row r="97" spans="1:13" ht="15.6" customHeight="1" thickBot="1">
      <c r="A97" s="41"/>
      <c r="C97" s="13" t="s">
        <v>160</v>
      </c>
      <c r="D97" s="149"/>
      <c r="G97" s="30">
        <v>215000000</v>
      </c>
      <c r="I97" s="31">
        <v>215000000</v>
      </c>
      <c r="K97" s="30">
        <v>215000000</v>
      </c>
      <c r="M97" s="31">
        <v>215000000</v>
      </c>
    </row>
    <row r="98" spans="1:13" ht="6" customHeight="1" thickTop="1">
      <c r="A98" s="41"/>
      <c r="B98" s="149"/>
      <c r="D98" s="149"/>
      <c r="G98" s="147"/>
      <c r="I98" s="148"/>
      <c r="K98" s="147"/>
      <c r="M98" s="148"/>
    </row>
    <row r="99" spans="1:13" ht="15.6" customHeight="1">
      <c r="A99" s="41"/>
      <c r="B99" s="13" t="s">
        <v>48</v>
      </c>
      <c r="C99" s="149"/>
      <c r="D99" s="149"/>
      <c r="G99" s="22"/>
      <c r="I99" s="23"/>
      <c r="K99" s="22"/>
      <c r="M99" s="23"/>
    </row>
    <row r="100" spans="1:13" ht="15.6" customHeight="1">
      <c r="A100" s="41"/>
      <c r="B100" s="149" t="s">
        <v>159</v>
      </c>
      <c r="C100" s="149"/>
      <c r="D100" s="149"/>
      <c r="G100" s="22"/>
      <c r="I100" s="23"/>
      <c r="K100" s="22"/>
      <c r="M100" s="23"/>
    </row>
    <row r="101" spans="1:13" ht="15.6" customHeight="1">
      <c r="A101" s="41"/>
      <c r="C101" s="149" t="s">
        <v>161</v>
      </c>
      <c r="D101" s="149"/>
      <c r="G101" s="22">
        <v>215000000</v>
      </c>
      <c r="I101" s="23">
        <v>215000000</v>
      </c>
      <c r="K101" s="22">
        <v>215000000</v>
      </c>
      <c r="M101" s="23">
        <v>215000000</v>
      </c>
    </row>
    <row r="102" spans="1:13" ht="15.6" customHeight="1">
      <c r="A102" s="13" t="s">
        <v>49</v>
      </c>
      <c r="B102" s="150"/>
      <c r="C102" s="151"/>
      <c r="D102" s="150"/>
      <c r="E102" s="152"/>
      <c r="F102" s="151"/>
      <c r="G102" s="22">
        <v>365378656</v>
      </c>
      <c r="H102" s="151"/>
      <c r="I102" s="23">
        <v>365378656</v>
      </c>
      <c r="J102" s="151"/>
      <c r="K102" s="22">
        <v>365378656</v>
      </c>
      <c r="L102" s="151"/>
      <c r="M102" s="23">
        <v>365378656</v>
      </c>
    </row>
    <row r="103" spans="1:13" ht="15.6" customHeight="1">
      <c r="A103" s="13" t="s">
        <v>148</v>
      </c>
      <c r="B103" s="41"/>
      <c r="C103" s="41"/>
      <c r="D103" s="41"/>
      <c r="G103" s="22"/>
      <c r="I103" s="23"/>
      <c r="K103" s="22"/>
      <c r="M103" s="23"/>
    </row>
    <row r="104" spans="1:13" ht="15.6" customHeight="1">
      <c r="B104" s="41" t="s">
        <v>50</v>
      </c>
      <c r="C104" s="41"/>
      <c r="D104" s="41"/>
      <c r="F104" s="151"/>
      <c r="G104" s="22">
        <v>2675000</v>
      </c>
      <c r="H104" s="151"/>
      <c r="I104" s="23">
        <v>2675000</v>
      </c>
      <c r="K104" s="22">
        <v>2675000</v>
      </c>
      <c r="M104" s="23">
        <v>2675000</v>
      </c>
    </row>
    <row r="105" spans="1:13" ht="15.6" customHeight="1">
      <c r="B105" s="13" t="s">
        <v>51</v>
      </c>
      <c r="C105" s="41"/>
      <c r="D105" s="41"/>
      <c r="E105" s="152"/>
      <c r="F105" s="151"/>
      <c r="G105" s="22">
        <f>'5'!J17</f>
        <v>-54197728.832000002</v>
      </c>
      <c r="H105" s="151"/>
      <c r="I105" s="23">
        <v>-21785384</v>
      </c>
      <c r="K105" s="22">
        <f>'6'!J23</f>
        <v>-53279543</v>
      </c>
      <c r="M105" s="23">
        <v>-20796207</v>
      </c>
    </row>
    <row r="106" spans="1:13" ht="15.6" customHeight="1">
      <c r="A106" s="41"/>
      <c r="B106" s="13" t="s">
        <v>52</v>
      </c>
      <c r="C106" s="41"/>
      <c r="D106" s="41"/>
      <c r="E106" s="152"/>
      <c r="F106" s="151"/>
      <c r="G106" s="26">
        <v>2730615</v>
      </c>
      <c r="H106" s="151"/>
      <c r="I106" s="27">
        <v>2730615</v>
      </c>
      <c r="K106" s="26">
        <v>2730615</v>
      </c>
      <c r="M106" s="27">
        <v>2730615</v>
      </c>
    </row>
    <row r="107" spans="1:13" ht="6" customHeight="1">
      <c r="A107" s="41"/>
      <c r="B107" s="149"/>
      <c r="D107" s="149"/>
      <c r="G107" s="147"/>
      <c r="I107" s="148"/>
      <c r="K107" s="147"/>
      <c r="M107" s="148"/>
    </row>
    <row r="108" spans="1:13" ht="15.6" customHeight="1">
      <c r="A108" s="29" t="s">
        <v>53</v>
      </c>
      <c r="C108" s="14"/>
      <c r="D108" s="14"/>
      <c r="G108" s="26">
        <f>SUM(G101:G106)</f>
        <v>531586542.16799998</v>
      </c>
      <c r="I108" s="27">
        <f>SUM(I101:I106)</f>
        <v>563998887</v>
      </c>
      <c r="K108" s="26">
        <f>SUM(K101:K106)</f>
        <v>532504728</v>
      </c>
      <c r="M108" s="27">
        <f>SUM(M101:M106)</f>
        <v>564988064</v>
      </c>
    </row>
    <row r="109" spans="1:13" ht="6" customHeight="1">
      <c r="A109" s="41"/>
      <c r="B109" s="149"/>
      <c r="D109" s="149"/>
      <c r="G109" s="147"/>
      <c r="I109" s="148"/>
      <c r="K109" s="147"/>
      <c r="M109" s="148"/>
    </row>
    <row r="110" spans="1:13" ht="15.6" customHeight="1" thickBot="1">
      <c r="A110" s="29" t="s">
        <v>54</v>
      </c>
      <c r="B110" s="1"/>
      <c r="C110" s="14"/>
      <c r="D110" s="14"/>
      <c r="G110" s="30">
        <f>SUM(G89+G108)</f>
        <v>728045507.16799998</v>
      </c>
      <c r="I110" s="31">
        <f>SUM(I89+I108)</f>
        <v>758006389</v>
      </c>
      <c r="K110" s="30">
        <f>SUM(K89+K108)</f>
        <v>730239317</v>
      </c>
      <c r="M110" s="31">
        <f>SUM(M89+M108)</f>
        <v>761210102</v>
      </c>
    </row>
    <row r="111" spans="1:13" ht="7.5" customHeight="1" thickTop="1">
      <c r="A111" s="29"/>
      <c r="B111" s="1"/>
      <c r="C111" s="14"/>
      <c r="D111" s="14"/>
      <c r="G111" s="23"/>
      <c r="I111" s="23"/>
      <c r="K111" s="23"/>
      <c r="M111" s="23"/>
    </row>
    <row r="112" spans="1:13" ht="16.5" customHeight="1">
      <c r="A112" s="40" t="str">
        <f>A51</f>
        <v>The accompanying notes form part of this interim financial information.</v>
      </c>
      <c r="B112" s="40"/>
      <c r="C112" s="154"/>
      <c r="D112" s="154"/>
      <c r="E112" s="155"/>
      <c r="F112" s="40"/>
      <c r="G112" s="27"/>
      <c r="H112" s="40"/>
      <c r="I112" s="27"/>
      <c r="J112" s="40"/>
      <c r="K112" s="27"/>
      <c r="L112" s="40"/>
      <c r="M112" s="27"/>
    </row>
  </sheetData>
  <mergeCells count="10">
    <mergeCell ref="K58:M58"/>
    <mergeCell ref="K6:M6"/>
    <mergeCell ref="K7:M7"/>
    <mergeCell ref="A44:M44"/>
    <mergeCell ref="A45:M45"/>
    <mergeCell ref="K57:M57"/>
    <mergeCell ref="G6:I6"/>
    <mergeCell ref="G7:I7"/>
    <mergeCell ref="G57:I57"/>
    <mergeCell ref="G58:I58"/>
  </mergeCells>
  <pageMargins left="0.8" right="0.5" top="0.5" bottom="0.6" header="0.49" footer="0.4"/>
  <pageSetup paperSize="9" firstPageNumber="2" orientation="portrait" useFirstPageNumber="1" horizontalDpi="1200" verticalDpi="1200" r:id="rId1"/>
  <headerFooter>
    <oddFooter>&amp;R&amp;9&amp;P</oddFooter>
  </headerFooter>
  <rowBreaks count="1" manualBreakCount="1">
    <brk id="5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746D2F-80D1-40F6-8F71-259BEF586AD4}">
  <dimension ref="A1:L50"/>
  <sheetViews>
    <sheetView topLeftCell="A18" zoomScale="98" zoomScaleNormal="98" zoomScaleSheetLayoutView="90" workbookViewId="0">
      <selection activeCell="F46" sqref="F46"/>
    </sheetView>
  </sheetViews>
  <sheetFormatPr defaultColWidth="9.28515625" defaultRowHeight="16.5" customHeight="1"/>
  <cols>
    <col min="1" max="4" width="1.85546875" style="41" customWidth="1"/>
    <col min="5" max="5" width="43.140625" style="41" customWidth="1"/>
    <col min="6" max="6" width="7.28515625" style="42" bestFit="1" customWidth="1"/>
    <col min="7" max="7" width="1" style="41" customWidth="1"/>
    <col min="8" max="8" width="20.85546875" style="43" customWidth="1"/>
    <col min="9" max="9" width="1" style="43" customWidth="1"/>
    <col min="10" max="10" width="15.42578125" style="43" customWidth="1"/>
    <col min="11" max="11" width="1" style="43" customWidth="1"/>
    <col min="12" max="12" width="15.42578125" style="43" customWidth="1"/>
    <col min="13" max="16384" width="9.28515625" style="41"/>
  </cols>
  <sheetData>
    <row r="1" spans="1:12" ht="16.5" customHeight="1">
      <c r="A1" s="1" t="s">
        <v>0</v>
      </c>
      <c r="B1" s="2"/>
      <c r="C1" s="3"/>
      <c r="D1" s="3"/>
    </row>
    <row r="2" spans="1:12" ht="16.5" customHeight="1">
      <c r="A2" s="44" t="s">
        <v>55</v>
      </c>
    </row>
    <row r="3" spans="1:12" ht="16.5" customHeight="1">
      <c r="A3" s="45" t="s">
        <v>144</v>
      </c>
      <c r="B3" s="46"/>
      <c r="C3" s="46"/>
      <c r="D3" s="46"/>
      <c r="E3" s="46"/>
      <c r="F3" s="47"/>
      <c r="G3" s="46"/>
      <c r="H3" s="48"/>
      <c r="I3" s="48"/>
      <c r="J3" s="48"/>
      <c r="K3" s="48"/>
      <c r="L3" s="48"/>
    </row>
    <row r="6" spans="1:12" ht="16.5" customHeight="1">
      <c r="H6" s="5" t="s">
        <v>2</v>
      </c>
      <c r="I6" s="2"/>
      <c r="J6" s="160" t="s">
        <v>3</v>
      </c>
      <c r="K6" s="161"/>
      <c r="L6" s="161"/>
    </row>
    <row r="7" spans="1:12" ht="16.5" customHeight="1">
      <c r="H7" s="6" t="s">
        <v>4</v>
      </c>
      <c r="I7" s="2"/>
      <c r="J7" s="163" t="s">
        <v>4</v>
      </c>
      <c r="K7" s="163"/>
      <c r="L7" s="163"/>
    </row>
    <row r="8" spans="1:12" s="49" customFormat="1" ht="16.5" customHeight="1">
      <c r="H8" s="50" t="s">
        <v>5</v>
      </c>
      <c r="I8" s="50"/>
      <c r="J8" s="50" t="s">
        <v>5</v>
      </c>
      <c r="K8" s="50"/>
      <c r="L8" s="50" t="s">
        <v>5</v>
      </c>
    </row>
    <row r="9" spans="1:12" ht="16.5" customHeight="1">
      <c r="A9" s="49"/>
      <c r="B9" s="49"/>
      <c r="C9" s="49"/>
      <c r="D9" s="49"/>
      <c r="E9" s="49"/>
      <c r="F9" s="49"/>
      <c r="G9" s="49"/>
      <c r="H9" s="10" t="s">
        <v>141</v>
      </c>
      <c r="I9" s="9"/>
      <c r="J9" s="10" t="s">
        <v>141</v>
      </c>
      <c r="K9" s="9"/>
      <c r="L9" s="10" t="s">
        <v>8</v>
      </c>
    </row>
    <row r="10" spans="1:12" ht="16.5" customHeight="1">
      <c r="A10" s="49"/>
      <c r="B10" s="49"/>
      <c r="C10" s="49"/>
      <c r="D10" s="49"/>
      <c r="E10" s="49"/>
      <c r="F10" s="51" t="s">
        <v>9</v>
      </c>
      <c r="G10" s="52"/>
      <c r="H10" s="12" t="s">
        <v>10</v>
      </c>
      <c r="I10" s="50"/>
      <c r="J10" s="12" t="s">
        <v>10</v>
      </c>
      <c r="K10" s="50"/>
      <c r="L10" s="12" t="s">
        <v>10</v>
      </c>
    </row>
    <row r="11" spans="1:12" ht="16.5" customHeight="1">
      <c r="A11" s="49"/>
      <c r="B11" s="49"/>
      <c r="C11" s="49"/>
      <c r="D11" s="49"/>
      <c r="E11" s="49"/>
      <c r="F11" s="53"/>
      <c r="G11" s="52"/>
      <c r="H11" s="54"/>
      <c r="I11" s="50"/>
      <c r="J11" s="54"/>
      <c r="K11" s="50"/>
      <c r="L11" s="50"/>
    </row>
    <row r="12" spans="1:12" ht="16.5" customHeight="1">
      <c r="A12" s="41" t="s">
        <v>69</v>
      </c>
      <c r="B12" s="49"/>
      <c r="C12" s="49"/>
      <c r="D12" s="49"/>
      <c r="E12" s="49"/>
      <c r="F12" s="42">
        <v>4</v>
      </c>
      <c r="G12" s="52"/>
      <c r="H12" s="55">
        <v>18422913</v>
      </c>
      <c r="J12" s="55">
        <v>18133511</v>
      </c>
      <c r="L12" s="43">
        <v>226275254</v>
      </c>
    </row>
    <row r="13" spans="1:12" ht="16.5" customHeight="1">
      <c r="A13" s="41" t="s">
        <v>56</v>
      </c>
      <c r="C13" s="49"/>
      <c r="D13" s="49"/>
      <c r="E13" s="49"/>
      <c r="F13" s="42">
        <v>4</v>
      </c>
      <c r="G13" s="52"/>
      <c r="H13" s="57">
        <v>23266522</v>
      </c>
      <c r="J13" s="57">
        <v>18652838</v>
      </c>
      <c r="L13" s="48">
        <v>72764236</v>
      </c>
    </row>
    <row r="14" spans="1:12" ht="16.5" customHeight="1">
      <c r="B14" s="49"/>
      <c r="C14" s="49"/>
      <c r="D14" s="49"/>
      <c r="E14" s="49"/>
      <c r="F14" s="53"/>
      <c r="G14" s="52"/>
      <c r="H14" s="55"/>
      <c r="J14" s="55"/>
    </row>
    <row r="15" spans="1:12" ht="16.5" customHeight="1">
      <c r="A15" s="44" t="s">
        <v>57</v>
      </c>
      <c r="B15" s="49"/>
      <c r="C15" s="49"/>
      <c r="D15" s="49"/>
      <c r="E15" s="49"/>
      <c r="F15" s="53"/>
      <c r="G15" s="52"/>
      <c r="H15" s="57">
        <f>SUM(H12:H13)</f>
        <v>41689435</v>
      </c>
      <c r="J15" s="57">
        <f>SUM(J12:J13)</f>
        <v>36786349</v>
      </c>
      <c r="L15" s="48">
        <f>SUM(L12:L13)</f>
        <v>299039490</v>
      </c>
    </row>
    <row r="16" spans="1:12" ht="16.5" customHeight="1">
      <c r="B16" s="49"/>
      <c r="C16" s="49"/>
      <c r="D16" s="49"/>
      <c r="E16" s="49"/>
      <c r="F16" s="53"/>
      <c r="G16" s="52"/>
      <c r="H16" s="55"/>
      <c r="J16" s="55"/>
    </row>
    <row r="17" spans="1:12" ht="16.5" customHeight="1">
      <c r="A17" s="41" t="s">
        <v>58</v>
      </c>
      <c r="B17" s="49"/>
      <c r="C17" s="49"/>
      <c r="D17" s="49"/>
      <c r="E17" s="49"/>
      <c r="F17" s="42">
        <v>4</v>
      </c>
      <c r="G17" s="52"/>
      <c r="H17" s="55">
        <v>-22427301</v>
      </c>
      <c r="J17" s="55">
        <v>-22369451</v>
      </c>
      <c r="L17" s="43">
        <v>-200743748</v>
      </c>
    </row>
    <row r="18" spans="1:12" ht="16.5" customHeight="1">
      <c r="A18" s="41" t="s">
        <v>59</v>
      </c>
      <c r="B18" s="49"/>
      <c r="C18" s="49"/>
      <c r="D18" s="49"/>
      <c r="E18" s="49"/>
      <c r="F18" s="42">
        <v>4</v>
      </c>
      <c r="G18" s="52"/>
      <c r="H18" s="57">
        <v>-21711254</v>
      </c>
      <c r="J18" s="57">
        <v>-17619602</v>
      </c>
      <c r="L18" s="48">
        <v>-72337056</v>
      </c>
    </row>
    <row r="19" spans="1:12" ht="16.5" customHeight="1">
      <c r="B19" s="49"/>
      <c r="C19" s="49"/>
      <c r="D19" s="49"/>
      <c r="E19" s="49"/>
      <c r="F19" s="53"/>
      <c r="G19" s="52"/>
      <c r="H19" s="55"/>
      <c r="J19" s="55"/>
    </row>
    <row r="20" spans="1:12" ht="16.5" customHeight="1">
      <c r="A20" s="44" t="s">
        <v>60</v>
      </c>
      <c r="B20" s="49"/>
      <c r="C20" s="49"/>
      <c r="D20" s="49"/>
      <c r="E20" s="49"/>
      <c r="F20" s="53"/>
      <c r="G20" s="52"/>
      <c r="H20" s="57">
        <f>SUM(H17:H18)</f>
        <v>-44138555</v>
      </c>
      <c r="J20" s="57">
        <f>SUM(J17:J18)</f>
        <v>-39989053</v>
      </c>
      <c r="L20" s="48">
        <f>SUM(L17:L18)</f>
        <v>-273080804</v>
      </c>
    </row>
    <row r="21" spans="1:12" ht="16.5" customHeight="1">
      <c r="B21" s="49"/>
      <c r="C21" s="49"/>
      <c r="D21" s="49"/>
      <c r="E21" s="49"/>
      <c r="F21" s="53"/>
      <c r="G21" s="52"/>
      <c r="H21" s="55"/>
      <c r="J21" s="55"/>
    </row>
    <row r="22" spans="1:12" ht="16.5" customHeight="1">
      <c r="A22" s="44" t="s">
        <v>70</v>
      </c>
      <c r="B22" s="49"/>
      <c r="C22" s="49"/>
      <c r="D22" s="49"/>
      <c r="E22" s="49"/>
      <c r="F22" s="53"/>
      <c r="G22" s="52"/>
      <c r="H22" s="55">
        <f>+H15+H20</f>
        <v>-2449120</v>
      </c>
      <c r="J22" s="55">
        <f>+J15+J20</f>
        <v>-3202704</v>
      </c>
      <c r="L22" s="43">
        <f>+L15+L20</f>
        <v>25958686</v>
      </c>
    </row>
    <row r="23" spans="1:12" ht="16.5" customHeight="1">
      <c r="A23" s="41" t="s">
        <v>61</v>
      </c>
      <c r="B23" s="49"/>
      <c r="C23" s="49"/>
      <c r="D23" s="49"/>
      <c r="E23" s="49"/>
      <c r="F23" s="58">
        <v>16</v>
      </c>
      <c r="G23" s="52"/>
      <c r="H23" s="57">
        <v>979962</v>
      </c>
      <c r="J23" s="57">
        <v>1010328</v>
      </c>
      <c r="L23" s="48">
        <v>231103</v>
      </c>
    </row>
    <row r="24" spans="1:12" ht="16.5" customHeight="1">
      <c r="A24" s="44"/>
      <c r="B24" s="49"/>
      <c r="C24" s="49"/>
      <c r="D24" s="49"/>
      <c r="E24" s="49"/>
      <c r="F24" s="53"/>
      <c r="G24" s="52"/>
      <c r="H24" s="55"/>
      <c r="J24" s="55"/>
    </row>
    <row r="25" spans="1:12" ht="16.5" customHeight="1">
      <c r="A25" s="44" t="s">
        <v>71</v>
      </c>
      <c r="B25" s="49"/>
      <c r="C25" s="49"/>
      <c r="D25" s="49"/>
      <c r="E25" s="49"/>
      <c r="F25" s="53"/>
      <c r="G25" s="52"/>
      <c r="H25" s="55">
        <f>SUM(H22:H23)</f>
        <v>-1469158</v>
      </c>
      <c r="J25" s="55">
        <f>SUM(J22:J23)</f>
        <v>-2192376</v>
      </c>
      <c r="L25" s="43">
        <f>SUM(L22:L23)</f>
        <v>26189789</v>
      </c>
    </row>
    <row r="26" spans="1:12" ht="16.5" customHeight="1">
      <c r="A26" s="44"/>
      <c r="B26" s="49"/>
      <c r="C26" s="49"/>
      <c r="D26" s="49"/>
      <c r="E26" s="49"/>
      <c r="F26" s="53"/>
      <c r="G26" s="52"/>
      <c r="H26" s="55"/>
      <c r="J26" s="55"/>
    </row>
    <row r="27" spans="1:12" ht="16.5" customHeight="1">
      <c r="A27" s="41" t="s">
        <v>62</v>
      </c>
      <c r="B27" s="49"/>
      <c r="C27" s="49"/>
      <c r="D27" s="49"/>
      <c r="E27" s="49"/>
      <c r="G27" s="52"/>
      <c r="H27" s="55">
        <v>-853990</v>
      </c>
      <c r="J27" s="55">
        <v>-777249</v>
      </c>
      <c r="L27" s="43">
        <v>-4926783</v>
      </c>
    </row>
    <row r="28" spans="1:12" ht="16.5" customHeight="1">
      <c r="A28" s="41" t="s">
        <v>63</v>
      </c>
      <c r="B28" s="49"/>
      <c r="C28" s="49"/>
      <c r="D28" s="49"/>
      <c r="E28" s="49"/>
      <c r="G28" s="52"/>
      <c r="H28" s="55">
        <v>-16182711</v>
      </c>
      <c r="J28" s="55">
        <v>-15631958</v>
      </c>
      <c r="L28" s="43">
        <v>-13854962</v>
      </c>
    </row>
    <row r="29" spans="1:12" ht="19.5" customHeight="1">
      <c r="A29" s="65" t="s">
        <v>163</v>
      </c>
      <c r="B29" s="49"/>
      <c r="C29" s="49"/>
      <c r="D29" s="49"/>
      <c r="E29" s="49"/>
      <c r="G29" s="52"/>
      <c r="H29" s="57">
        <v>-21013519</v>
      </c>
      <c r="J29" s="57">
        <v>-21013519</v>
      </c>
      <c r="L29" s="48">
        <v>0</v>
      </c>
    </row>
    <row r="30" spans="1:12" ht="16.5" customHeight="1">
      <c r="A30" s="44"/>
      <c r="B30" s="49"/>
      <c r="C30" s="49"/>
      <c r="D30" s="49"/>
      <c r="E30" s="49"/>
      <c r="G30" s="52"/>
      <c r="H30" s="55"/>
      <c r="J30" s="55"/>
    </row>
    <row r="31" spans="1:12" ht="16.5" customHeight="1">
      <c r="A31" s="44" t="s">
        <v>64</v>
      </c>
      <c r="B31" s="59"/>
      <c r="C31" s="49"/>
      <c r="D31" s="49"/>
      <c r="E31" s="49"/>
      <c r="F31" s="53"/>
      <c r="G31" s="52"/>
      <c r="H31" s="60">
        <f>H27+H28+H29</f>
        <v>-38050220</v>
      </c>
      <c r="I31" s="61"/>
      <c r="J31" s="60">
        <f>J27+J28+J29</f>
        <v>-37422726</v>
      </c>
      <c r="K31" s="61"/>
      <c r="L31" s="62">
        <f>L27+L28+L29</f>
        <v>-18781745</v>
      </c>
    </row>
    <row r="32" spans="1:12" ht="16.5" customHeight="1">
      <c r="B32" s="49"/>
      <c r="C32" s="49"/>
      <c r="D32" s="49"/>
      <c r="E32" s="49"/>
      <c r="G32" s="52"/>
      <c r="H32" s="63"/>
      <c r="I32" s="64"/>
      <c r="J32" s="63"/>
      <c r="K32" s="64"/>
      <c r="L32" s="64"/>
    </row>
    <row r="33" spans="1:12" ht="16.5" customHeight="1">
      <c r="A33" s="44" t="s">
        <v>129</v>
      </c>
      <c r="B33" s="59"/>
      <c r="C33" s="49"/>
      <c r="D33" s="49"/>
      <c r="E33" s="49"/>
      <c r="F33" s="53"/>
      <c r="G33" s="52"/>
      <c r="H33" s="63"/>
      <c r="I33" s="64"/>
      <c r="J33" s="63"/>
      <c r="K33" s="64"/>
      <c r="L33" s="64"/>
    </row>
    <row r="34" spans="1:12" ht="16.5" customHeight="1">
      <c r="A34" s="44"/>
      <c r="B34" s="59" t="s">
        <v>130</v>
      </c>
      <c r="C34" s="49"/>
      <c r="D34" s="49"/>
      <c r="E34" s="49"/>
      <c r="F34" s="53"/>
      <c r="G34" s="52"/>
      <c r="H34" s="55">
        <f>H25+H31</f>
        <v>-39519378</v>
      </c>
      <c r="I34" s="50"/>
      <c r="J34" s="55">
        <f>J25+J31</f>
        <v>-39615102</v>
      </c>
      <c r="K34" s="50"/>
      <c r="L34" s="43">
        <f>L25+L31</f>
        <v>7408044</v>
      </c>
    </row>
    <row r="35" spans="1:12" ht="16.5" customHeight="1">
      <c r="A35" s="65" t="s">
        <v>65</v>
      </c>
      <c r="B35" s="65"/>
      <c r="C35" s="49"/>
      <c r="D35" s="49"/>
      <c r="E35" s="49"/>
      <c r="F35" s="53"/>
      <c r="G35" s="52"/>
      <c r="H35" s="60">
        <v>-957331</v>
      </c>
      <c r="J35" s="60">
        <v>-966615</v>
      </c>
      <c r="L35" s="62">
        <v>-433835</v>
      </c>
    </row>
    <row r="36" spans="1:12" ht="16.5" customHeight="1">
      <c r="A36" s="65"/>
      <c r="B36" s="65"/>
      <c r="C36" s="49"/>
      <c r="D36" s="49"/>
      <c r="E36" s="49"/>
      <c r="F36" s="53"/>
      <c r="G36" s="52"/>
      <c r="H36" s="54"/>
      <c r="I36" s="50"/>
      <c r="J36" s="54"/>
      <c r="K36" s="50"/>
      <c r="L36" s="50"/>
    </row>
    <row r="37" spans="1:12" ht="16.5" customHeight="1">
      <c r="A37" s="44" t="s">
        <v>66</v>
      </c>
      <c r="B37" s="49"/>
      <c r="C37" s="49"/>
      <c r="D37" s="49"/>
      <c r="E37" s="49"/>
      <c r="F37" s="53"/>
      <c r="G37" s="52"/>
      <c r="H37" s="66">
        <f>SUM(H34:H35)</f>
        <v>-40476709</v>
      </c>
      <c r="I37" s="61"/>
      <c r="J37" s="66">
        <f>SUM(J34:J35)</f>
        <v>-40581717</v>
      </c>
      <c r="K37" s="61"/>
      <c r="L37" s="61">
        <f>SUM(L34:L35)</f>
        <v>6974209</v>
      </c>
    </row>
    <row r="38" spans="1:12" ht="16.5" customHeight="1">
      <c r="A38" s="41" t="s">
        <v>137</v>
      </c>
      <c r="B38" s="49"/>
      <c r="C38" s="49"/>
      <c r="D38" s="49"/>
      <c r="E38" s="49"/>
      <c r="F38" s="58">
        <v>17</v>
      </c>
      <c r="G38" s="52"/>
      <c r="H38" s="60">
        <v>8064364</v>
      </c>
      <c r="I38" s="61"/>
      <c r="J38" s="60">
        <v>8098381</v>
      </c>
      <c r="K38" s="61"/>
      <c r="L38" s="62">
        <v>-1559444</v>
      </c>
    </row>
    <row r="39" spans="1:12" ht="16.5" customHeight="1">
      <c r="A39" s="44"/>
      <c r="B39" s="65"/>
      <c r="C39" s="49"/>
      <c r="D39" s="49"/>
      <c r="E39" s="49"/>
      <c r="G39" s="52"/>
      <c r="H39" s="66"/>
      <c r="I39" s="61"/>
      <c r="J39" s="66"/>
      <c r="K39" s="61"/>
      <c r="L39" s="61"/>
    </row>
    <row r="40" spans="1:12" ht="16.5" customHeight="1" thickBot="1">
      <c r="A40" s="67" t="s">
        <v>67</v>
      </c>
      <c r="B40" s="49"/>
      <c r="C40" s="65"/>
      <c r="D40" s="49"/>
      <c r="E40" s="49"/>
      <c r="G40" s="52"/>
      <c r="H40" s="68">
        <f>+H37+H38</f>
        <v>-32412345</v>
      </c>
      <c r="I40" s="61"/>
      <c r="J40" s="68">
        <f>+J37+J38</f>
        <v>-32483336</v>
      </c>
      <c r="K40" s="61"/>
      <c r="L40" s="69">
        <f>+L37+L38</f>
        <v>5414765</v>
      </c>
    </row>
    <row r="41" spans="1:12" ht="16.5" customHeight="1" thickTop="1">
      <c r="B41" s="49"/>
      <c r="C41" s="49"/>
      <c r="D41" s="49"/>
      <c r="E41" s="49"/>
      <c r="G41" s="52"/>
      <c r="H41" s="63"/>
      <c r="I41" s="64"/>
      <c r="J41" s="63"/>
      <c r="K41" s="64"/>
      <c r="L41" s="64"/>
    </row>
    <row r="42" spans="1:12" ht="16.5" customHeight="1">
      <c r="B42" s="49"/>
      <c r="C42" s="49"/>
      <c r="D42" s="49"/>
      <c r="E42" s="49"/>
      <c r="G42" s="52"/>
      <c r="H42" s="63"/>
      <c r="I42" s="64"/>
      <c r="J42" s="63"/>
      <c r="K42" s="64"/>
      <c r="L42" s="64"/>
    </row>
    <row r="43" spans="1:12" ht="16.5" customHeight="1">
      <c r="A43" s="44" t="s">
        <v>72</v>
      </c>
      <c r="B43" s="49"/>
      <c r="C43" s="49"/>
      <c r="D43" s="49"/>
      <c r="E43" s="49"/>
      <c r="G43" s="52"/>
      <c r="H43" s="55"/>
      <c r="I43" s="61"/>
      <c r="J43" s="55"/>
      <c r="K43" s="61"/>
    </row>
    <row r="44" spans="1:12" ht="16.5" customHeight="1">
      <c r="B44" s="49"/>
      <c r="C44" s="49"/>
      <c r="D44" s="49"/>
      <c r="E44" s="49"/>
      <c r="G44" s="52"/>
      <c r="H44" s="63"/>
      <c r="I44" s="64"/>
      <c r="J44" s="63"/>
      <c r="K44" s="64"/>
      <c r="L44" s="64"/>
    </row>
    <row r="45" spans="1:12" ht="16.5" customHeight="1" thickBot="1">
      <c r="A45" s="65" t="s">
        <v>68</v>
      </c>
      <c r="B45" s="49"/>
      <c r="C45" s="49"/>
      <c r="D45" s="49"/>
      <c r="E45" s="49"/>
      <c r="F45" s="42">
        <v>18</v>
      </c>
      <c r="G45" s="52"/>
      <c r="H45" s="70">
        <f>H40/430000000</f>
        <v>-7.537754651162791E-2</v>
      </c>
      <c r="I45" s="50"/>
      <c r="J45" s="70">
        <f>J40/430000000</f>
        <v>-7.554264186046511E-2</v>
      </c>
      <c r="K45" s="50"/>
      <c r="L45" s="71">
        <v>0.01</v>
      </c>
    </row>
    <row r="46" spans="1:12" ht="16.5" customHeight="1" thickTop="1">
      <c r="A46" s="65"/>
      <c r="B46" s="49"/>
      <c r="C46" s="49"/>
      <c r="D46" s="49"/>
      <c r="E46" s="49"/>
      <c r="G46" s="52"/>
      <c r="I46" s="50"/>
      <c r="K46" s="50"/>
    </row>
    <row r="47" spans="1:12" ht="19.5" customHeight="1">
      <c r="A47" s="65"/>
      <c r="B47" s="49"/>
      <c r="C47" s="49"/>
      <c r="D47" s="49"/>
      <c r="E47" s="49"/>
      <c r="G47" s="52"/>
      <c r="I47" s="50"/>
      <c r="K47" s="50"/>
    </row>
    <row r="48" spans="1:12" ht="19.5" customHeight="1">
      <c r="A48" s="65"/>
      <c r="B48" s="49"/>
      <c r="C48" s="49"/>
      <c r="D48" s="49"/>
      <c r="E48" s="49"/>
      <c r="G48" s="52"/>
      <c r="I48" s="50"/>
      <c r="K48" s="50"/>
    </row>
    <row r="49" spans="1:12" ht="19.5" customHeight="1">
      <c r="A49" s="65"/>
      <c r="B49" s="49"/>
      <c r="C49" s="49"/>
      <c r="D49" s="49"/>
      <c r="E49" s="49"/>
      <c r="G49" s="52"/>
      <c r="I49" s="50"/>
      <c r="K49" s="50"/>
    </row>
    <row r="50" spans="1:12" ht="21.9" customHeight="1">
      <c r="A50" s="164" t="s">
        <v>29</v>
      </c>
      <c r="B50" s="164"/>
      <c r="C50" s="164"/>
      <c r="D50" s="164"/>
      <c r="E50" s="164"/>
      <c r="F50" s="164"/>
      <c r="G50" s="164"/>
      <c r="H50" s="164"/>
      <c r="I50" s="164"/>
      <c r="J50" s="164"/>
      <c r="K50" s="164"/>
      <c r="L50" s="164"/>
    </row>
  </sheetData>
  <mergeCells count="3">
    <mergeCell ref="J6:L6"/>
    <mergeCell ref="J7:L7"/>
    <mergeCell ref="A50:L50"/>
  </mergeCells>
  <pageMargins left="0.8" right="0.5" top="0.5" bottom="0.6" header="0.49" footer="0.4"/>
  <pageSetup paperSize="9" firstPageNumber="4" orientation="portrait" useFirstPageNumber="1" horizontalDpi="1200" verticalDpi="1200" r:id="rId1"/>
  <headerFooter>
    <oddFooter>&amp;R&amp;9&amp;P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DE5586-70EC-48B8-BD4C-9E63687707BF}">
  <dimension ref="A1:P35"/>
  <sheetViews>
    <sheetView zoomScaleNormal="100" zoomScaleSheetLayoutView="90" zoomScalePageLayoutView="80" workbookViewId="0">
      <selection activeCell="J18" sqref="J18"/>
    </sheetView>
  </sheetViews>
  <sheetFormatPr defaultColWidth="9.28515625" defaultRowHeight="16.5" customHeight="1"/>
  <cols>
    <col min="1" max="1" width="50.42578125" style="79" customWidth="1"/>
    <col min="2" max="2" width="9.85546875" style="79" customWidth="1"/>
    <col min="3" max="3" width="3.140625" style="96" customWidth="1"/>
    <col min="4" max="4" width="13.7109375" style="72" bestFit="1" customWidth="1"/>
    <col min="5" max="5" width="1" style="72" customWidth="1"/>
    <col min="6" max="6" width="13.140625" style="72" bestFit="1" customWidth="1"/>
    <col min="7" max="7" width="1" style="72" customWidth="1"/>
    <col min="8" max="8" width="14.85546875" style="72" bestFit="1" customWidth="1"/>
    <col min="9" max="9" width="1" style="72" customWidth="1"/>
    <col min="10" max="10" width="16" style="72" bestFit="1" customWidth="1"/>
    <col min="11" max="11" width="1" style="72" customWidth="1"/>
    <col min="12" max="12" width="13.42578125" style="72" bestFit="1" customWidth="1"/>
    <col min="13" max="13" width="1" style="72" customWidth="1"/>
    <col min="14" max="14" width="13.28515625" style="72" bestFit="1" customWidth="1"/>
    <col min="15" max="15" width="1" style="72" customWidth="1"/>
    <col min="16" max="16" width="15.85546875" style="72" customWidth="1"/>
    <col min="17" max="16384" width="9.28515625" style="41"/>
  </cols>
  <sheetData>
    <row r="1" spans="1:16" ht="16.5" customHeight="1">
      <c r="A1" s="1" t="s">
        <v>0</v>
      </c>
      <c r="B1" s="1"/>
      <c r="C1" s="3"/>
      <c r="D1" s="3"/>
      <c r="E1" s="3"/>
      <c r="F1" s="3"/>
    </row>
    <row r="2" spans="1:16" ht="16.5" customHeight="1">
      <c r="A2" s="73" t="s">
        <v>73</v>
      </c>
      <c r="B2" s="73"/>
      <c r="C2" s="74"/>
    </row>
    <row r="3" spans="1:16" ht="16.5" customHeight="1">
      <c r="A3" s="75" t="s">
        <v>144</v>
      </c>
      <c r="B3" s="75"/>
      <c r="C3" s="76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</row>
    <row r="4" spans="1:16" ht="16.5" customHeight="1">
      <c r="A4" s="59"/>
      <c r="B4" s="59"/>
      <c r="C4" s="74"/>
    </row>
    <row r="5" spans="1:16" ht="16.5" customHeight="1">
      <c r="A5" s="59"/>
      <c r="B5" s="59"/>
      <c r="C5" s="74"/>
    </row>
    <row r="6" spans="1:16" ht="16.5" customHeight="1">
      <c r="A6" s="59"/>
      <c r="B6" s="59"/>
      <c r="C6" s="74"/>
      <c r="D6" s="165" t="s">
        <v>74</v>
      </c>
      <c r="E6" s="165"/>
      <c r="F6" s="165"/>
      <c r="G6" s="165"/>
      <c r="H6" s="165"/>
      <c r="I6" s="165"/>
      <c r="J6" s="165"/>
      <c r="K6" s="165"/>
      <c r="L6" s="165"/>
      <c r="M6" s="165"/>
      <c r="N6" s="165"/>
      <c r="O6" s="165"/>
      <c r="P6" s="165"/>
    </row>
    <row r="7" spans="1:16" ht="16.5" customHeight="1">
      <c r="A7" s="59"/>
      <c r="B7" s="59"/>
      <c r="C7" s="74"/>
      <c r="D7" s="166" t="s">
        <v>75</v>
      </c>
      <c r="E7" s="166"/>
      <c r="F7" s="166"/>
      <c r="G7" s="166"/>
      <c r="H7" s="166"/>
      <c r="I7" s="166"/>
      <c r="J7" s="166"/>
      <c r="K7" s="166"/>
      <c r="L7" s="166"/>
      <c r="M7" s="166"/>
      <c r="N7" s="166"/>
      <c r="O7" s="78"/>
    </row>
    <row r="8" spans="1:16" ht="16.5" customHeight="1">
      <c r="C8" s="74"/>
      <c r="D8" s="80" t="s">
        <v>76</v>
      </c>
      <c r="E8" s="80"/>
      <c r="F8" s="80" t="s">
        <v>77</v>
      </c>
      <c r="G8" s="81"/>
      <c r="H8" s="165" t="s">
        <v>78</v>
      </c>
      <c r="I8" s="165"/>
      <c r="J8" s="165"/>
      <c r="K8" s="81"/>
      <c r="L8" s="50"/>
      <c r="M8" s="50"/>
      <c r="N8" s="50" t="s">
        <v>79</v>
      </c>
      <c r="O8" s="50"/>
      <c r="P8" s="80"/>
    </row>
    <row r="9" spans="1:16" ht="16.5" customHeight="1">
      <c r="C9" s="74"/>
      <c r="D9" s="80" t="s">
        <v>80</v>
      </c>
      <c r="E9" s="80"/>
      <c r="F9" s="80" t="s">
        <v>81</v>
      </c>
      <c r="G9" s="80"/>
      <c r="H9" s="80" t="s">
        <v>82</v>
      </c>
      <c r="I9" s="80"/>
      <c r="J9" s="80"/>
      <c r="K9" s="80"/>
      <c r="L9" s="50" t="s">
        <v>83</v>
      </c>
      <c r="M9" s="50"/>
      <c r="N9" s="50" t="s">
        <v>84</v>
      </c>
      <c r="O9" s="50"/>
      <c r="P9" s="80" t="s">
        <v>79</v>
      </c>
    </row>
    <row r="10" spans="1:16" ht="16.5" customHeight="1">
      <c r="C10" s="74"/>
      <c r="D10" s="80" t="s">
        <v>85</v>
      </c>
      <c r="E10" s="80"/>
      <c r="F10" s="80" t="s">
        <v>86</v>
      </c>
      <c r="G10" s="80"/>
      <c r="H10" s="80" t="s">
        <v>87</v>
      </c>
      <c r="I10" s="80"/>
      <c r="J10" s="80" t="s">
        <v>51</v>
      </c>
      <c r="K10" s="80"/>
      <c r="L10" s="50" t="s">
        <v>88</v>
      </c>
      <c r="M10" s="50"/>
      <c r="N10" s="50" t="s">
        <v>89</v>
      </c>
      <c r="O10" s="50"/>
      <c r="P10" s="80" t="s">
        <v>90</v>
      </c>
    </row>
    <row r="11" spans="1:16" ht="16.5" customHeight="1">
      <c r="B11" s="114"/>
      <c r="C11" s="82"/>
      <c r="D11" s="83" t="s">
        <v>10</v>
      </c>
      <c r="E11" s="80"/>
      <c r="F11" s="83" t="s">
        <v>10</v>
      </c>
      <c r="H11" s="83" t="s">
        <v>10</v>
      </c>
      <c r="J11" s="83" t="s">
        <v>10</v>
      </c>
      <c r="L11" s="83" t="s">
        <v>10</v>
      </c>
      <c r="M11" s="50"/>
      <c r="N11" s="83" t="s">
        <v>10</v>
      </c>
      <c r="O11" s="50"/>
      <c r="P11" s="83" t="s">
        <v>10</v>
      </c>
    </row>
    <row r="12" spans="1:16" ht="16.5" customHeight="1">
      <c r="C12" s="82"/>
      <c r="D12" s="84"/>
      <c r="E12" s="85"/>
      <c r="F12" s="84"/>
      <c r="G12" s="86"/>
      <c r="H12" s="87"/>
      <c r="I12" s="86"/>
      <c r="J12" s="87"/>
      <c r="K12" s="86"/>
      <c r="L12" s="87"/>
      <c r="M12" s="88"/>
      <c r="N12" s="87"/>
      <c r="O12" s="88"/>
      <c r="P12" s="87"/>
    </row>
    <row r="13" spans="1:16" ht="16.5" customHeight="1">
      <c r="A13" s="44" t="s">
        <v>143</v>
      </c>
      <c r="B13" s="44"/>
      <c r="C13" s="74"/>
      <c r="D13" s="55">
        <v>215000000</v>
      </c>
      <c r="E13" s="43"/>
      <c r="F13" s="55">
        <v>365378656</v>
      </c>
      <c r="G13" s="43"/>
      <c r="H13" s="55">
        <v>2675000</v>
      </c>
      <c r="J13" s="55">
        <v>-21785383.832000002</v>
      </c>
      <c r="K13" s="43"/>
      <c r="L13" s="55">
        <v>2730615</v>
      </c>
      <c r="M13" s="43"/>
      <c r="N13" s="89">
        <v>563998887.16799998</v>
      </c>
      <c r="O13" s="43"/>
      <c r="P13" s="89">
        <v>563998887.16799998</v>
      </c>
    </row>
    <row r="14" spans="1:16" ht="16.5" customHeight="1">
      <c r="A14" s="44" t="s">
        <v>92</v>
      </c>
      <c r="B14" s="44"/>
      <c r="C14" s="74"/>
      <c r="D14" s="90"/>
      <c r="E14" s="91"/>
      <c r="F14" s="90"/>
      <c r="G14" s="91"/>
      <c r="H14" s="55"/>
      <c r="I14" s="91"/>
      <c r="J14" s="55"/>
      <c r="K14" s="91"/>
      <c r="L14" s="89"/>
      <c r="M14" s="43"/>
      <c r="N14" s="89"/>
      <c r="O14" s="43"/>
      <c r="P14" s="89"/>
    </row>
    <row r="15" spans="1:16" ht="16.5" customHeight="1">
      <c r="A15" s="41" t="s">
        <v>93</v>
      </c>
      <c r="B15" s="41"/>
      <c r="C15" s="74"/>
      <c r="D15" s="92">
        <v>0</v>
      </c>
      <c r="E15" s="91"/>
      <c r="F15" s="92">
        <v>0</v>
      </c>
      <c r="G15" s="91"/>
      <c r="H15" s="92">
        <v>0</v>
      </c>
      <c r="I15" s="91"/>
      <c r="J15" s="92">
        <f>'4 (3m)'!H40</f>
        <v>-32412345</v>
      </c>
      <c r="K15" s="91"/>
      <c r="L15" s="92">
        <v>0</v>
      </c>
      <c r="M15" s="43"/>
      <c r="N15" s="93">
        <f>SUM(D15:L15)</f>
        <v>-32412345</v>
      </c>
      <c r="O15" s="43"/>
      <c r="P15" s="93">
        <f>SUM(N15:O15)</f>
        <v>-32412345</v>
      </c>
    </row>
    <row r="16" spans="1:16" ht="16.5" customHeight="1">
      <c r="A16" s="41"/>
      <c r="B16" s="41"/>
      <c r="C16" s="94"/>
      <c r="D16" s="55"/>
      <c r="E16" s="43"/>
      <c r="F16" s="55"/>
      <c r="G16" s="56"/>
      <c r="H16" s="95"/>
      <c r="I16" s="56"/>
      <c r="J16" s="95"/>
      <c r="K16" s="56"/>
      <c r="L16" s="95"/>
      <c r="M16" s="56"/>
      <c r="N16" s="95"/>
      <c r="O16" s="56"/>
      <c r="P16" s="95"/>
    </row>
    <row r="17" spans="1:16" ht="16.5" customHeight="1" thickBot="1">
      <c r="A17" s="44" t="s">
        <v>142</v>
      </c>
      <c r="B17" s="44"/>
      <c r="D17" s="97">
        <f>SUM(D13:D16)</f>
        <v>215000000</v>
      </c>
      <c r="F17" s="97">
        <f>SUM(F13:F16)</f>
        <v>365378656</v>
      </c>
      <c r="H17" s="97">
        <f>SUM(H13:H16)</f>
        <v>2675000</v>
      </c>
      <c r="J17" s="97">
        <f>SUM(J13:J16)</f>
        <v>-54197728.832000002</v>
      </c>
      <c r="L17" s="97">
        <f>SUM(L13:L16)</f>
        <v>2730615</v>
      </c>
      <c r="N17" s="97">
        <f>SUM(N13:N16)</f>
        <v>531586542.16799998</v>
      </c>
      <c r="P17" s="97">
        <f>SUM(N17:O17)</f>
        <v>531586542.16799998</v>
      </c>
    </row>
    <row r="18" spans="1:16" ht="16.5" customHeight="1" thickTop="1">
      <c r="A18" s="44"/>
      <c r="B18" s="44"/>
    </row>
    <row r="19" spans="1:16" ht="16.5" customHeight="1">
      <c r="A19" s="44"/>
      <c r="B19" s="44"/>
    </row>
    <row r="20" spans="1:16" ht="16.5" customHeight="1">
      <c r="A20" s="44"/>
      <c r="B20" s="44"/>
    </row>
    <row r="21" spans="1:16" ht="16.5" customHeight="1">
      <c r="A21" s="44"/>
      <c r="B21" s="44"/>
    </row>
    <row r="22" spans="1:16" ht="16.5" customHeight="1">
      <c r="A22" s="44"/>
      <c r="B22" s="44"/>
    </row>
    <row r="23" spans="1:16" ht="16.5" customHeight="1">
      <c r="A23" s="44"/>
      <c r="B23" s="44"/>
    </row>
    <row r="24" spans="1:16" ht="16.5" customHeight="1">
      <c r="A24" s="44"/>
      <c r="B24" s="44"/>
    </row>
    <row r="25" spans="1:16" ht="16.5" customHeight="1">
      <c r="A25" s="44"/>
      <c r="B25" s="44"/>
    </row>
    <row r="26" spans="1:16" ht="16.5" customHeight="1">
      <c r="A26" s="44"/>
      <c r="B26" s="44"/>
    </row>
    <row r="27" spans="1:16" ht="16.5" customHeight="1">
      <c r="A27" s="44"/>
      <c r="B27" s="44"/>
    </row>
    <row r="28" spans="1:16" ht="16.5" customHeight="1">
      <c r="A28" s="44"/>
      <c r="B28" s="44"/>
    </row>
    <row r="29" spans="1:16" ht="16.5" customHeight="1">
      <c r="A29" s="44"/>
      <c r="B29" s="44"/>
    </row>
    <row r="30" spans="1:16" ht="16.5" customHeight="1">
      <c r="A30" s="44"/>
      <c r="B30" s="44"/>
    </row>
    <row r="31" spans="1:16" ht="16.5" customHeight="1">
      <c r="A31" s="44"/>
      <c r="B31" s="44"/>
    </row>
    <row r="32" spans="1:16" ht="16.5" customHeight="1">
      <c r="A32" s="44"/>
      <c r="B32" s="44"/>
    </row>
    <row r="33" spans="1:16" ht="16.5" customHeight="1">
      <c r="A33" s="44"/>
      <c r="B33" s="44"/>
    </row>
    <row r="34" spans="1:16" ht="6" customHeight="1">
      <c r="A34" s="44"/>
      <c r="B34" s="44"/>
    </row>
    <row r="35" spans="1:16" ht="21.9" customHeight="1">
      <c r="A35" s="167" t="str">
        <f>+'4 (3m)'!A50:L50</f>
        <v>The accompanying notes form part of this interim financial information.</v>
      </c>
      <c r="B35" s="167"/>
      <c r="C35" s="167"/>
      <c r="D35" s="167"/>
      <c r="E35" s="167"/>
      <c r="F35" s="167"/>
      <c r="G35" s="167"/>
      <c r="H35" s="167"/>
      <c r="I35" s="167"/>
      <c r="J35" s="167"/>
      <c r="K35" s="167"/>
      <c r="L35" s="167"/>
      <c r="M35" s="167"/>
      <c r="N35" s="167"/>
      <c r="O35" s="167"/>
      <c r="P35" s="167"/>
    </row>
  </sheetData>
  <mergeCells count="4">
    <mergeCell ref="D6:P6"/>
    <mergeCell ref="D7:N7"/>
    <mergeCell ref="H8:J8"/>
    <mergeCell ref="A35:P35"/>
  </mergeCells>
  <pageMargins left="0.6" right="0.6" top="0.5" bottom="0.6" header="0.49" footer="0.4"/>
  <pageSetup paperSize="9" firstPageNumber="5" orientation="landscape" useFirstPageNumber="1" horizontalDpi="1200" verticalDpi="1200" r:id="rId1"/>
  <headerFooter>
    <oddFooter>&amp;R&amp;9&amp;P</oddFooter>
  </headerFooter>
  <ignoredErrors>
    <ignoredError sqref="D17:P17 N14:P14 O15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991382-F17B-4BD8-ABAC-CA4FD6917AD4}">
  <dimension ref="A1:N35"/>
  <sheetViews>
    <sheetView zoomScale="90" zoomScaleNormal="90" zoomScaleSheetLayoutView="90" zoomScalePageLayoutView="80" workbookViewId="0">
      <selection activeCell="F19" sqref="F19"/>
    </sheetView>
  </sheetViews>
  <sheetFormatPr defaultColWidth="9.28515625" defaultRowHeight="16.5" customHeight="1"/>
  <cols>
    <col min="1" max="1" width="60.28515625" style="79" customWidth="1"/>
    <col min="2" max="2" width="6.85546875" style="79" customWidth="1"/>
    <col min="3" max="3" width="1.28515625" style="96" customWidth="1"/>
    <col min="4" max="4" width="15.85546875" style="72" customWidth="1"/>
    <col min="5" max="5" width="1" style="72" customWidth="1"/>
    <col min="6" max="6" width="15.85546875" style="72" customWidth="1"/>
    <col min="7" max="7" width="1" style="72" customWidth="1"/>
    <col min="8" max="8" width="17.42578125" style="72" customWidth="1"/>
    <col min="9" max="9" width="1" style="72" customWidth="1"/>
    <col min="10" max="10" width="18.7109375" style="72" customWidth="1"/>
    <col min="11" max="11" width="1" style="72" customWidth="1"/>
    <col min="12" max="12" width="15.85546875" style="72" customWidth="1"/>
    <col min="13" max="13" width="1" style="72" customWidth="1"/>
    <col min="14" max="14" width="15.85546875" style="72" customWidth="1"/>
    <col min="15" max="16384" width="9.28515625" style="41"/>
  </cols>
  <sheetData>
    <row r="1" spans="1:14" ht="16.5" customHeight="1">
      <c r="A1" s="1" t="s">
        <v>0</v>
      </c>
      <c r="B1" s="1"/>
      <c r="C1" s="3"/>
      <c r="D1" s="3"/>
      <c r="E1" s="3"/>
      <c r="F1" s="3"/>
    </row>
    <row r="2" spans="1:14" ht="16.5" customHeight="1">
      <c r="A2" s="73" t="s">
        <v>73</v>
      </c>
      <c r="B2" s="73"/>
      <c r="C2" s="74"/>
    </row>
    <row r="3" spans="1:14" ht="16.5" customHeight="1">
      <c r="A3" s="75" t="s">
        <v>144</v>
      </c>
      <c r="B3" s="75"/>
      <c r="C3" s="76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</row>
    <row r="4" spans="1:14" ht="16.5" customHeight="1">
      <c r="A4" s="59"/>
      <c r="B4" s="59"/>
      <c r="C4" s="74"/>
    </row>
    <row r="5" spans="1:14" ht="16.5" customHeight="1">
      <c r="A5" s="59"/>
      <c r="B5" s="59"/>
      <c r="C5" s="74"/>
    </row>
    <row r="6" spans="1:14" ht="16.5" customHeight="1">
      <c r="A6" s="59"/>
      <c r="B6" s="59"/>
      <c r="C6" s="74"/>
      <c r="D6" s="168" t="s">
        <v>94</v>
      </c>
      <c r="E6" s="168"/>
      <c r="F6" s="168"/>
      <c r="G6" s="168"/>
      <c r="H6" s="168"/>
      <c r="I6" s="168"/>
      <c r="J6" s="168"/>
      <c r="K6" s="168"/>
      <c r="L6" s="168"/>
      <c r="M6" s="168"/>
      <c r="N6" s="168"/>
    </row>
    <row r="7" spans="1:14" ht="16.5" customHeight="1">
      <c r="C7" s="74"/>
      <c r="D7" s="80" t="s">
        <v>76</v>
      </c>
      <c r="E7" s="80"/>
      <c r="F7" s="80" t="s">
        <v>77</v>
      </c>
      <c r="G7" s="81"/>
      <c r="H7" s="165" t="s">
        <v>78</v>
      </c>
      <c r="I7" s="165"/>
      <c r="J7" s="165"/>
      <c r="K7" s="81"/>
      <c r="L7" s="50"/>
      <c r="M7" s="50"/>
      <c r="N7" s="80"/>
    </row>
    <row r="8" spans="1:14" ht="16.5" customHeight="1">
      <c r="C8" s="74"/>
      <c r="D8" s="80" t="s">
        <v>80</v>
      </c>
      <c r="E8" s="80"/>
      <c r="F8" s="80" t="s">
        <v>81</v>
      </c>
      <c r="G8" s="80"/>
      <c r="H8" s="80" t="s">
        <v>82</v>
      </c>
      <c r="I8" s="80"/>
      <c r="J8" s="80"/>
      <c r="K8" s="80"/>
      <c r="L8" s="50" t="s">
        <v>83</v>
      </c>
      <c r="M8" s="50"/>
      <c r="N8" s="80" t="s">
        <v>79</v>
      </c>
    </row>
    <row r="9" spans="1:14" ht="16.5" customHeight="1">
      <c r="C9" s="74"/>
      <c r="D9" s="80" t="s">
        <v>85</v>
      </c>
      <c r="E9" s="80"/>
      <c r="F9" s="80" t="s">
        <v>86</v>
      </c>
      <c r="G9" s="80"/>
      <c r="H9" s="80" t="s">
        <v>87</v>
      </c>
      <c r="I9" s="80"/>
      <c r="J9" s="80" t="s">
        <v>51</v>
      </c>
      <c r="K9" s="80"/>
      <c r="L9" s="50" t="s">
        <v>88</v>
      </c>
      <c r="M9" s="50"/>
      <c r="N9" s="80" t="s">
        <v>90</v>
      </c>
    </row>
    <row r="10" spans="1:14" ht="16.5" customHeight="1">
      <c r="B10" s="114"/>
      <c r="C10" s="82"/>
      <c r="D10" s="83" t="s">
        <v>10</v>
      </c>
      <c r="E10" s="80"/>
      <c r="F10" s="83" t="s">
        <v>10</v>
      </c>
      <c r="H10" s="83" t="s">
        <v>10</v>
      </c>
      <c r="J10" s="83" t="s">
        <v>10</v>
      </c>
      <c r="L10" s="83" t="s">
        <v>10</v>
      </c>
      <c r="M10" s="50"/>
      <c r="N10" s="83" t="s">
        <v>10</v>
      </c>
    </row>
    <row r="11" spans="1:14" ht="16.5" customHeight="1">
      <c r="C11" s="82"/>
      <c r="D11" s="85"/>
      <c r="E11" s="85"/>
      <c r="F11" s="85"/>
      <c r="G11" s="86"/>
      <c r="H11" s="88"/>
      <c r="I11" s="86"/>
      <c r="J11" s="88"/>
      <c r="K11" s="86"/>
      <c r="L11" s="88"/>
      <c r="M11" s="88"/>
      <c r="N11" s="88"/>
    </row>
    <row r="12" spans="1:14" ht="16.5" customHeight="1">
      <c r="A12" s="44" t="s">
        <v>91</v>
      </c>
      <c r="B12" s="44"/>
      <c r="C12" s="74"/>
      <c r="D12" s="43">
        <v>215000000</v>
      </c>
      <c r="E12" s="43"/>
      <c r="F12" s="43">
        <v>365378656</v>
      </c>
      <c r="G12" s="43"/>
      <c r="H12" s="43">
        <v>2675000</v>
      </c>
      <c r="J12" s="43">
        <v>23285660</v>
      </c>
      <c r="K12" s="43"/>
      <c r="L12" s="43">
        <v>2730615</v>
      </c>
      <c r="M12" s="43"/>
      <c r="N12" s="43">
        <f>SUM(D12:M12)</f>
        <v>609069931</v>
      </c>
    </row>
    <row r="13" spans="1:14" ht="16.5" customHeight="1">
      <c r="A13" s="44" t="s">
        <v>92</v>
      </c>
      <c r="B13" s="44"/>
      <c r="C13" s="74"/>
      <c r="D13" s="91"/>
      <c r="E13" s="91"/>
      <c r="F13" s="91"/>
      <c r="G13" s="91"/>
      <c r="H13" s="43"/>
      <c r="I13" s="91"/>
      <c r="J13" s="43"/>
      <c r="K13" s="91"/>
      <c r="M13" s="43"/>
    </row>
    <row r="14" spans="1:14" ht="16.5" customHeight="1">
      <c r="A14" s="41" t="s">
        <v>95</v>
      </c>
      <c r="B14" s="41"/>
      <c r="C14" s="74"/>
      <c r="D14" s="98">
        <v>0</v>
      </c>
      <c r="E14" s="91"/>
      <c r="F14" s="98">
        <v>0</v>
      </c>
      <c r="G14" s="91"/>
      <c r="H14" s="98">
        <v>0</v>
      </c>
      <c r="I14" s="91"/>
      <c r="J14" s="48">
        <v>5414765</v>
      </c>
      <c r="K14" s="91"/>
      <c r="L14" s="77">
        <v>0</v>
      </c>
      <c r="M14" s="43"/>
      <c r="N14" s="77">
        <f>SUM(D14:L14)</f>
        <v>5414765</v>
      </c>
    </row>
    <row r="15" spans="1:14" ht="16.5" customHeight="1">
      <c r="A15" s="41"/>
      <c r="B15" s="41"/>
      <c r="C15" s="94"/>
      <c r="D15" s="43"/>
      <c r="E15" s="43"/>
      <c r="F15" s="43"/>
      <c r="G15" s="56"/>
      <c r="H15" s="56"/>
      <c r="I15" s="56"/>
      <c r="J15" s="56"/>
      <c r="K15" s="56"/>
      <c r="L15" s="56"/>
      <c r="M15" s="56"/>
      <c r="N15" s="56"/>
    </row>
    <row r="16" spans="1:14" ht="16.5" customHeight="1" thickBot="1">
      <c r="A16" s="44" t="s">
        <v>139</v>
      </c>
      <c r="B16" s="44"/>
      <c r="D16" s="99">
        <f>SUM(D12:D15)</f>
        <v>215000000</v>
      </c>
      <c r="F16" s="99">
        <f>SUM(F12:F15)</f>
        <v>365378656</v>
      </c>
      <c r="H16" s="99">
        <f>SUM(H12:H15)</f>
        <v>2675000</v>
      </c>
      <c r="J16" s="99">
        <f>SUM(J12:J15)</f>
        <v>28700425</v>
      </c>
      <c r="L16" s="99">
        <f>SUM(L12:L15)</f>
        <v>2730615</v>
      </c>
      <c r="N16" s="99">
        <f>SUM(D16:M16)</f>
        <v>614484696</v>
      </c>
    </row>
    <row r="17" spans="1:14" ht="16.5" customHeight="1" thickTop="1">
      <c r="A17" s="44"/>
      <c r="B17" s="44"/>
    </row>
    <row r="18" spans="1:14" ht="16.5" customHeight="1">
      <c r="A18" s="44"/>
      <c r="B18" s="44"/>
    </row>
    <row r="19" spans="1:14" ht="16.5" customHeight="1">
      <c r="A19" s="44" t="s">
        <v>143</v>
      </c>
      <c r="B19" s="44"/>
      <c r="C19" s="74"/>
      <c r="D19" s="55">
        <f>D16</f>
        <v>215000000</v>
      </c>
      <c r="E19" s="43"/>
      <c r="F19" s="55">
        <f>F16</f>
        <v>365378656</v>
      </c>
      <c r="G19" s="43"/>
      <c r="H19" s="55">
        <f>H16</f>
        <v>2675000</v>
      </c>
      <c r="J19" s="55">
        <v>-20796207</v>
      </c>
      <c r="K19" s="43"/>
      <c r="L19" s="55">
        <f>L16</f>
        <v>2730615</v>
      </c>
      <c r="M19" s="43"/>
      <c r="N19" s="89">
        <f>SUM(D19:M19)</f>
        <v>564988064</v>
      </c>
    </row>
    <row r="20" spans="1:14" ht="16.5" customHeight="1">
      <c r="A20" s="44" t="s">
        <v>92</v>
      </c>
      <c r="B20" s="44"/>
      <c r="C20" s="74"/>
      <c r="D20" s="90"/>
      <c r="E20" s="91"/>
      <c r="F20" s="90"/>
      <c r="G20" s="91"/>
      <c r="H20" s="55"/>
      <c r="I20" s="91"/>
      <c r="J20" s="55"/>
      <c r="K20" s="91"/>
      <c r="L20" s="89"/>
      <c r="M20" s="43"/>
      <c r="N20" s="89"/>
    </row>
    <row r="21" spans="1:14" ht="16.5" customHeight="1">
      <c r="A21" s="41" t="s">
        <v>93</v>
      </c>
      <c r="B21" s="41"/>
      <c r="C21" s="74"/>
      <c r="D21" s="92">
        <v>0</v>
      </c>
      <c r="E21" s="91"/>
      <c r="F21" s="92">
        <v>0</v>
      </c>
      <c r="G21" s="91"/>
      <c r="H21" s="92">
        <v>0</v>
      </c>
      <c r="I21" s="91"/>
      <c r="J21" s="57">
        <f>'4 (3m)'!J40</f>
        <v>-32483336</v>
      </c>
      <c r="K21" s="91"/>
      <c r="L21" s="93">
        <v>0</v>
      </c>
      <c r="M21" s="43"/>
      <c r="N21" s="93">
        <f>SUM(D21:L21)</f>
        <v>-32483336</v>
      </c>
    </row>
    <row r="22" spans="1:14" ht="16.5" customHeight="1">
      <c r="A22" s="41"/>
      <c r="B22" s="41"/>
      <c r="C22" s="94"/>
      <c r="D22" s="55"/>
      <c r="E22" s="43"/>
      <c r="F22" s="55"/>
      <c r="G22" s="56"/>
      <c r="H22" s="95"/>
      <c r="I22" s="56"/>
      <c r="J22" s="95"/>
      <c r="K22" s="56"/>
      <c r="L22" s="95"/>
      <c r="M22" s="56"/>
      <c r="N22" s="95"/>
    </row>
    <row r="23" spans="1:14" ht="16.5" customHeight="1" thickBot="1">
      <c r="A23" s="44" t="s">
        <v>142</v>
      </c>
      <c r="B23" s="44"/>
      <c r="D23" s="97">
        <f>SUM(D19:D22)</f>
        <v>215000000</v>
      </c>
      <c r="F23" s="97">
        <f>SUM(F19:F22)</f>
        <v>365378656</v>
      </c>
      <c r="H23" s="97">
        <f>SUM(H19:H22)</f>
        <v>2675000</v>
      </c>
      <c r="J23" s="97">
        <f>SUM(J19:J22)</f>
        <v>-53279543</v>
      </c>
      <c r="L23" s="97">
        <f>SUM(L19:L22)</f>
        <v>2730615</v>
      </c>
      <c r="N23" s="97">
        <f>SUM(D23:M23)</f>
        <v>532504728</v>
      </c>
    </row>
    <row r="24" spans="1:14" ht="16.5" customHeight="1" thickTop="1">
      <c r="A24" s="44"/>
      <c r="B24" s="44"/>
    </row>
    <row r="25" spans="1:14" ht="16.5" customHeight="1">
      <c r="A25" s="44"/>
      <c r="B25" s="44"/>
    </row>
    <row r="26" spans="1:14" ht="16.5" customHeight="1">
      <c r="A26" s="44"/>
      <c r="B26" s="44"/>
    </row>
    <row r="27" spans="1:14" ht="16.5" customHeight="1">
      <c r="A27" s="44"/>
      <c r="B27" s="44"/>
    </row>
    <row r="28" spans="1:14" ht="16.5" customHeight="1">
      <c r="A28" s="44"/>
      <c r="B28" s="44"/>
    </row>
    <row r="29" spans="1:14" ht="16.5" customHeight="1">
      <c r="A29" s="44"/>
      <c r="B29" s="44"/>
    </row>
    <row r="30" spans="1:14" ht="16.5" customHeight="1">
      <c r="A30" s="44"/>
      <c r="B30" s="44"/>
    </row>
    <row r="31" spans="1:14" ht="16.5" customHeight="1">
      <c r="A31" s="44"/>
      <c r="B31" s="44"/>
    </row>
    <row r="32" spans="1:14" ht="16.5" customHeight="1">
      <c r="A32" s="44"/>
      <c r="B32" s="44"/>
    </row>
    <row r="33" spans="1:14" ht="16.5" customHeight="1">
      <c r="A33" s="44"/>
      <c r="B33" s="44"/>
    </row>
    <row r="34" spans="1:14" ht="5.25" customHeight="1">
      <c r="A34" s="44"/>
      <c r="B34" s="44"/>
    </row>
    <row r="35" spans="1:14" ht="21.9" customHeight="1">
      <c r="A35" s="167" t="str">
        <f>+'4 (3m)'!A50:L50</f>
        <v>The accompanying notes form part of this interim financial information.</v>
      </c>
      <c r="B35" s="167"/>
      <c r="C35" s="167"/>
      <c r="D35" s="167"/>
      <c r="E35" s="167"/>
      <c r="F35" s="167"/>
      <c r="G35" s="167"/>
      <c r="H35" s="167"/>
      <c r="I35" s="167"/>
      <c r="J35" s="167"/>
      <c r="K35" s="167"/>
      <c r="L35" s="167"/>
      <c r="M35" s="167"/>
      <c r="N35" s="167"/>
    </row>
  </sheetData>
  <mergeCells count="3">
    <mergeCell ref="D6:N6"/>
    <mergeCell ref="H7:J7"/>
    <mergeCell ref="A35:N35"/>
  </mergeCells>
  <pageMargins left="0.5" right="0.5" top="0.5" bottom="0.6" header="0.49" footer="0.4"/>
  <pageSetup paperSize="9" firstPageNumber="6" orientation="landscape" useFirstPageNumber="1" horizontalDpi="1200" verticalDpi="1200" r:id="rId1"/>
  <headerFooter>
    <oddFooter>&amp;R&amp;9&amp;P</oddFooter>
  </headerFooter>
  <ignoredErrors>
    <ignoredError sqref="D22:L22 N19:N20 N14:N17 D16:L17 N22:N23 D23:I23 K23:L23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8A2A88-2305-4BFD-BF5E-BABB66D649F5}">
  <dimension ref="A1:K109"/>
  <sheetViews>
    <sheetView tabSelected="1" topLeftCell="A86" zoomScaleNormal="100" zoomScaleSheetLayoutView="100" zoomScalePageLayoutView="90" workbookViewId="0">
      <selection activeCell="G40" sqref="G40:I40"/>
    </sheetView>
  </sheetViews>
  <sheetFormatPr defaultColWidth="10.7109375" defaultRowHeight="16.5" customHeight="1"/>
  <cols>
    <col min="1" max="3" width="1.85546875" style="105" customWidth="1"/>
    <col min="4" max="4" width="53.7109375" style="105" customWidth="1"/>
    <col min="5" max="5" width="6.28515625" style="105" customWidth="1"/>
    <col min="6" max="6" width="0.7109375" style="105" customWidth="1"/>
    <col min="7" max="7" width="20.85546875" style="104" customWidth="1"/>
    <col min="8" max="8" width="1" style="104" customWidth="1"/>
    <col min="9" max="9" width="14.85546875" style="104" customWidth="1"/>
    <col min="10" max="10" width="1" style="104" customWidth="1"/>
    <col min="11" max="11" width="14.85546875" style="104" customWidth="1"/>
    <col min="12" max="16" width="10.7109375" style="105"/>
    <col min="17" max="17" width="11.85546875" style="105" bestFit="1" customWidth="1"/>
    <col min="18" max="16384" width="10.7109375" style="105"/>
  </cols>
  <sheetData>
    <row r="1" spans="1:11" ht="16.5" customHeight="1">
      <c r="A1" s="1" t="s">
        <v>0</v>
      </c>
      <c r="B1" s="100"/>
      <c r="C1" s="100"/>
      <c r="D1" s="101"/>
      <c r="E1" s="102"/>
      <c r="F1" s="100"/>
      <c r="G1" s="103"/>
      <c r="I1" s="103"/>
      <c r="K1" s="103"/>
    </row>
    <row r="2" spans="1:11" ht="16.5" customHeight="1">
      <c r="A2" s="100" t="s">
        <v>96</v>
      </c>
      <c r="B2" s="100"/>
      <c r="C2" s="100"/>
      <c r="D2" s="101"/>
      <c r="E2" s="102"/>
      <c r="F2" s="100"/>
      <c r="G2" s="103"/>
      <c r="I2" s="103"/>
      <c r="K2" s="103"/>
    </row>
    <row r="3" spans="1:11" ht="16.5" customHeight="1">
      <c r="A3" s="106" t="str">
        <f>'5'!A3</f>
        <v>For the three-month period ended 31 March 2024</v>
      </c>
      <c r="B3" s="106"/>
      <c r="C3" s="106"/>
      <c r="D3" s="107"/>
      <c r="E3" s="108"/>
      <c r="F3" s="106"/>
      <c r="G3" s="35"/>
      <c r="H3" s="109"/>
      <c r="I3" s="35"/>
      <c r="J3" s="109"/>
      <c r="K3" s="35"/>
    </row>
    <row r="4" spans="1:11" ht="16.5" customHeight="1">
      <c r="A4" s="100"/>
      <c r="B4" s="100"/>
      <c r="C4" s="100"/>
      <c r="D4" s="101"/>
      <c r="E4" s="102"/>
      <c r="F4" s="100"/>
      <c r="G4" s="110"/>
      <c r="I4" s="110"/>
      <c r="K4" s="110"/>
    </row>
    <row r="5" spans="1:11" ht="16.5" customHeight="1">
      <c r="A5" s="100"/>
      <c r="B5" s="100"/>
      <c r="C5" s="100"/>
      <c r="D5" s="101"/>
      <c r="E5" s="102"/>
      <c r="F5" s="100"/>
      <c r="G5" s="110"/>
      <c r="I5" s="110"/>
      <c r="K5" s="110"/>
    </row>
    <row r="6" spans="1:11" ht="16.5" customHeight="1">
      <c r="A6" s="100"/>
      <c r="B6" s="100"/>
      <c r="C6" s="100"/>
      <c r="D6" s="101"/>
      <c r="E6" s="102"/>
      <c r="F6" s="100"/>
      <c r="G6" s="5" t="s">
        <v>2</v>
      </c>
      <c r="I6" s="161" t="s">
        <v>97</v>
      </c>
      <c r="J6" s="161"/>
      <c r="K6" s="161"/>
    </row>
    <row r="7" spans="1:11" ht="16.5" customHeight="1">
      <c r="A7" s="100"/>
      <c r="B7" s="100"/>
      <c r="C7" s="100"/>
      <c r="D7" s="101"/>
      <c r="E7" s="102"/>
      <c r="F7" s="100"/>
      <c r="G7" s="6" t="s">
        <v>4</v>
      </c>
      <c r="I7" s="169" t="s">
        <v>4</v>
      </c>
      <c r="J7" s="169"/>
      <c r="K7" s="169"/>
    </row>
    <row r="8" spans="1:11" ht="16.5" customHeight="1">
      <c r="G8" s="50" t="s">
        <v>5</v>
      </c>
      <c r="H8" s="50"/>
      <c r="I8" s="50" t="s">
        <v>5</v>
      </c>
      <c r="J8" s="50"/>
      <c r="K8" s="50" t="s">
        <v>5</v>
      </c>
    </row>
    <row r="9" spans="1:11" ht="16.5" customHeight="1">
      <c r="A9" s="111"/>
      <c r="B9" s="111"/>
      <c r="C9" s="111"/>
      <c r="D9" s="112"/>
      <c r="E9" s="113"/>
      <c r="F9" s="113"/>
      <c r="G9" s="10" t="s">
        <v>141</v>
      </c>
      <c r="H9" s="9"/>
      <c r="I9" s="10" t="s">
        <v>141</v>
      </c>
      <c r="J9" s="9"/>
      <c r="K9" s="10" t="s">
        <v>8</v>
      </c>
    </row>
    <row r="10" spans="1:11" ht="16.5" customHeight="1">
      <c r="A10" s="111"/>
      <c r="B10" s="111"/>
      <c r="C10" s="111"/>
      <c r="D10" s="112"/>
      <c r="E10" s="139" t="s">
        <v>9</v>
      </c>
      <c r="F10" s="114"/>
      <c r="G10" s="12" t="s">
        <v>10</v>
      </c>
      <c r="H10" s="50"/>
      <c r="I10" s="12" t="s">
        <v>10</v>
      </c>
      <c r="J10" s="50"/>
      <c r="K10" s="12" t="s">
        <v>10</v>
      </c>
    </row>
    <row r="11" spans="1:11" ht="16.5" customHeight="1">
      <c r="A11" s="111"/>
      <c r="B11" s="111"/>
      <c r="C11" s="111"/>
      <c r="D11" s="112"/>
      <c r="E11" s="114"/>
      <c r="F11" s="114"/>
      <c r="G11" s="115"/>
      <c r="H11" s="116"/>
      <c r="I11" s="115"/>
      <c r="J11" s="116"/>
      <c r="K11" s="117"/>
    </row>
    <row r="12" spans="1:11" ht="16.5" customHeight="1">
      <c r="A12" s="113" t="s">
        <v>98</v>
      </c>
      <c r="B12" s="111"/>
      <c r="C12" s="111"/>
      <c r="D12" s="111"/>
      <c r="E12" s="111"/>
      <c r="F12" s="111"/>
      <c r="G12" s="118"/>
      <c r="H12" s="119"/>
      <c r="I12" s="118"/>
      <c r="J12" s="119"/>
      <c r="K12" s="120"/>
    </row>
    <row r="13" spans="1:11" ht="16.5" customHeight="1">
      <c r="A13" s="111" t="s">
        <v>99</v>
      </c>
      <c r="B13" s="111"/>
      <c r="C13" s="111"/>
      <c r="D13" s="111"/>
      <c r="E13" s="111"/>
      <c r="F13" s="111"/>
      <c r="G13" s="121">
        <f>'4 (3m)'!H37</f>
        <v>-40476709</v>
      </c>
      <c r="H13" s="122"/>
      <c r="I13" s="121">
        <f>'4 (3m)'!J37</f>
        <v>-40581717</v>
      </c>
      <c r="J13" s="122"/>
      <c r="K13" s="122">
        <f>'4 (3m)'!L37</f>
        <v>6974209</v>
      </c>
    </row>
    <row r="14" spans="1:11" ht="16.5" customHeight="1">
      <c r="A14" s="111" t="s">
        <v>100</v>
      </c>
      <c r="B14" s="111"/>
      <c r="C14" s="111"/>
      <c r="D14" s="111"/>
      <c r="E14" s="112"/>
      <c r="F14" s="111"/>
      <c r="G14" s="121"/>
      <c r="H14" s="123"/>
      <c r="I14" s="121"/>
      <c r="J14" s="123"/>
      <c r="K14" s="122"/>
    </row>
    <row r="15" spans="1:11" ht="16.5" customHeight="1">
      <c r="A15" s="111"/>
      <c r="B15" s="111" t="s">
        <v>101</v>
      </c>
      <c r="C15" s="111"/>
      <c r="D15" s="111"/>
      <c r="E15" s="112"/>
      <c r="F15" s="111"/>
      <c r="G15" s="121">
        <v>2540196</v>
      </c>
      <c r="H15" s="124"/>
      <c r="I15" s="121">
        <v>2532227</v>
      </c>
      <c r="J15" s="124"/>
      <c r="K15" s="122">
        <v>2069778</v>
      </c>
    </row>
    <row r="16" spans="1:11" ht="16.5" customHeight="1">
      <c r="A16" s="111"/>
      <c r="B16" s="111" t="s">
        <v>158</v>
      </c>
      <c r="C16" s="111"/>
      <c r="D16" s="111"/>
      <c r="E16" s="112"/>
      <c r="F16" s="111"/>
      <c r="G16" s="121">
        <v>21013519</v>
      </c>
      <c r="H16" s="124"/>
      <c r="I16" s="121">
        <v>21013519</v>
      </c>
      <c r="J16" s="124"/>
      <c r="K16" s="122">
        <v>0</v>
      </c>
    </row>
    <row r="17" spans="1:11" ht="16.5" customHeight="1">
      <c r="A17" s="111"/>
      <c r="B17" s="111" t="s">
        <v>154</v>
      </c>
      <c r="C17" s="111"/>
      <c r="D17" s="111"/>
      <c r="E17" s="112"/>
      <c r="F17" s="111"/>
      <c r="G17" s="125">
        <v>229665</v>
      </c>
      <c r="H17" s="124"/>
      <c r="I17" s="125">
        <v>229665</v>
      </c>
      <c r="J17" s="124"/>
      <c r="K17" s="126">
        <v>-141543</v>
      </c>
    </row>
    <row r="18" spans="1:11" ht="16.5" customHeight="1">
      <c r="A18" s="111"/>
      <c r="B18" s="111" t="s">
        <v>102</v>
      </c>
      <c r="C18" s="111"/>
      <c r="D18" s="111"/>
      <c r="E18" s="112"/>
      <c r="F18" s="111"/>
      <c r="G18" s="125">
        <v>-1092130</v>
      </c>
      <c r="H18" s="124"/>
      <c r="I18" s="125">
        <v>-1092130</v>
      </c>
      <c r="J18" s="124"/>
      <c r="K18" s="126">
        <v>0</v>
      </c>
    </row>
    <row r="19" spans="1:11" ht="16.5" customHeight="1">
      <c r="A19" s="111"/>
      <c r="B19" s="127" t="s">
        <v>103</v>
      </c>
      <c r="C19" s="111"/>
      <c r="D19" s="111"/>
      <c r="E19" s="112"/>
      <c r="F19" s="111"/>
      <c r="G19" s="121">
        <v>334667</v>
      </c>
      <c r="H19" s="124"/>
      <c r="I19" s="121">
        <v>334667</v>
      </c>
      <c r="J19" s="124"/>
      <c r="K19" s="126">
        <v>313618</v>
      </c>
    </row>
    <row r="20" spans="1:11" ht="16.5" customHeight="1">
      <c r="A20" s="111"/>
      <c r="B20" s="127" t="s">
        <v>104</v>
      </c>
      <c r="C20" s="111"/>
      <c r="D20" s="111"/>
      <c r="E20" s="112">
        <v>16</v>
      </c>
      <c r="F20" s="111"/>
      <c r="G20" s="121">
        <v>-192188</v>
      </c>
      <c r="H20" s="124"/>
      <c r="I20" s="121">
        <v>-192188</v>
      </c>
      <c r="J20" s="124"/>
      <c r="K20" s="122">
        <v>-198859</v>
      </c>
    </row>
    <row r="21" spans="1:11" ht="16.5" customHeight="1">
      <c r="A21" s="111"/>
      <c r="B21" s="127" t="s">
        <v>105</v>
      </c>
      <c r="C21" s="111"/>
      <c r="D21" s="111"/>
      <c r="E21" s="112"/>
      <c r="F21" s="111"/>
      <c r="G21" s="128">
        <v>957331</v>
      </c>
      <c r="H21" s="124"/>
      <c r="I21" s="128">
        <v>966615</v>
      </c>
      <c r="J21" s="124"/>
      <c r="K21" s="129">
        <v>433835</v>
      </c>
    </row>
    <row r="22" spans="1:11" ht="16.5" customHeight="1">
      <c r="A22" s="111"/>
      <c r="B22" s="130"/>
      <c r="C22" s="111"/>
      <c r="D22" s="111"/>
      <c r="E22" s="112"/>
      <c r="F22" s="111"/>
      <c r="G22" s="131"/>
      <c r="H22" s="124"/>
      <c r="I22" s="131"/>
      <c r="J22" s="124"/>
      <c r="K22" s="132"/>
    </row>
    <row r="23" spans="1:11" ht="16.5" customHeight="1">
      <c r="A23" s="111" t="s">
        <v>131</v>
      </c>
      <c r="B23" s="111"/>
      <c r="C23" s="111"/>
      <c r="D23" s="111"/>
      <c r="E23" s="111"/>
      <c r="F23" s="111"/>
      <c r="G23" s="131"/>
      <c r="H23" s="124"/>
      <c r="I23" s="131"/>
      <c r="J23" s="124"/>
      <c r="K23" s="132"/>
    </row>
    <row r="24" spans="1:11" ht="16.5" customHeight="1">
      <c r="A24" s="111"/>
      <c r="B24" s="111" t="s">
        <v>132</v>
      </c>
      <c r="C24" s="111"/>
      <c r="D24" s="111"/>
      <c r="E24" s="111"/>
      <c r="F24" s="111"/>
      <c r="G24" s="125">
        <f>SUM(G13:G21)</f>
        <v>-16685649</v>
      </c>
      <c r="H24" s="124"/>
      <c r="I24" s="125">
        <f>SUM(I13:I21)</f>
        <v>-16789342</v>
      </c>
      <c r="J24" s="124"/>
      <c r="K24" s="126">
        <f>SUM(K13:K21)</f>
        <v>9451038</v>
      </c>
    </row>
    <row r="25" spans="1:11" ht="16.5" customHeight="1">
      <c r="A25" s="111"/>
      <c r="B25" s="130"/>
      <c r="C25" s="111"/>
      <c r="D25" s="111"/>
      <c r="E25" s="112"/>
      <c r="F25" s="111"/>
      <c r="G25" s="131"/>
      <c r="H25" s="124"/>
      <c r="I25" s="131"/>
      <c r="J25" s="124"/>
      <c r="K25" s="132"/>
    </row>
    <row r="26" spans="1:11" ht="16.5" customHeight="1">
      <c r="A26" s="111" t="s">
        <v>106</v>
      </c>
      <c r="B26" s="111"/>
      <c r="C26" s="111"/>
      <c r="D26" s="111"/>
      <c r="E26" s="111"/>
      <c r="F26" s="111"/>
      <c r="G26" s="121"/>
      <c r="H26" s="123"/>
      <c r="I26" s="121"/>
      <c r="J26" s="123"/>
      <c r="K26" s="122"/>
    </row>
    <row r="27" spans="1:11" ht="16.5" customHeight="1">
      <c r="A27" s="111"/>
      <c r="B27" s="111" t="s">
        <v>107</v>
      </c>
      <c r="C27" s="111"/>
      <c r="D27" s="111"/>
      <c r="E27" s="111"/>
      <c r="F27" s="111"/>
      <c r="G27" s="125">
        <v>-1921112</v>
      </c>
      <c r="H27" s="122"/>
      <c r="I27" s="125">
        <v>-2614423</v>
      </c>
      <c r="J27" s="122"/>
      <c r="K27" s="126">
        <v>-71934047</v>
      </c>
    </row>
    <row r="28" spans="1:11" ht="16.5" customHeight="1">
      <c r="A28" s="111"/>
      <c r="B28" s="111" t="s">
        <v>150</v>
      </c>
      <c r="C28" s="111"/>
      <c r="D28" s="111"/>
      <c r="E28" s="111"/>
      <c r="F28" s="111"/>
      <c r="G28" s="121">
        <v>13776450</v>
      </c>
      <c r="H28" s="122"/>
      <c r="I28" s="121">
        <v>13776450</v>
      </c>
      <c r="J28" s="122"/>
      <c r="K28" s="122">
        <v>-66950763</v>
      </c>
    </row>
    <row r="29" spans="1:11" ht="16.5" customHeight="1">
      <c r="A29" s="111"/>
      <c r="B29" s="111" t="s">
        <v>14</v>
      </c>
      <c r="C29" s="111"/>
      <c r="D29" s="111"/>
      <c r="E29" s="111"/>
      <c r="F29" s="111"/>
      <c r="G29" s="121">
        <v>9223012</v>
      </c>
      <c r="H29" s="122"/>
      <c r="I29" s="121">
        <v>9229111</v>
      </c>
      <c r="J29" s="122"/>
      <c r="K29" s="122">
        <v>7355195</v>
      </c>
    </row>
    <row r="30" spans="1:11" ht="16.5" customHeight="1">
      <c r="A30" s="111"/>
      <c r="B30" s="111" t="s">
        <v>15</v>
      </c>
      <c r="C30" s="111"/>
      <c r="D30" s="111"/>
      <c r="E30" s="111"/>
      <c r="F30" s="111"/>
      <c r="G30" s="121">
        <v>4110691</v>
      </c>
      <c r="H30" s="122"/>
      <c r="I30" s="121">
        <v>4109233</v>
      </c>
      <c r="J30" s="122"/>
      <c r="K30" s="122">
        <v>-1232568</v>
      </c>
    </row>
    <row r="31" spans="1:11" ht="16.5" customHeight="1">
      <c r="A31" s="111"/>
      <c r="B31" s="111" t="s">
        <v>162</v>
      </c>
      <c r="C31" s="111"/>
      <c r="D31" s="111"/>
      <c r="E31" s="111"/>
      <c r="F31" s="111"/>
      <c r="G31" s="121">
        <v>-20084319</v>
      </c>
      <c r="H31" s="122"/>
      <c r="I31" s="121">
        <v>-20084319</v>
      </c>
      <c r="J31" s="122"/>
      <c r="K31" s="122">
        <v>0</v>
      </c>
    </row>
    <row r="32" spans="1:11" ht="16.5" customHeight="1">
      <c r="A32" s="111"/>
      <c r="B32" s="111" t="s">
        <v>24</v>
      </c>
      <c r="C32" s="111"/>
      <c r="D32" s="111"/>
      <c r="E32" s="111"/>
      <c r="F32" s="111"/>
      <c r="G32" s="121">
        <v>-1505891</v>
      </c>
      <c r="H32" s="122"/>
      <c r="I32" s="121">
        <v>-1505891</v>
      </c>
      <c r="J32" s="122"/>
      <c r="K32" s="122">
        <v>-7786081</v>
      </c>
    </row>
    <row r="33" spans="1:11" ht="16.5" customHeight="1">
      <c r="A33" s="111"/>
      <c r="B33" s="111" t="s">
        <v>33</v>
      </c>
      <c r="C33" s="111"/>
      <c r="D33" s="111"/>
      <c r="E33" s="111"/>
      <c r="F33" s="111"/>
      <c r="G33" s="121">
        <v>-6001745</v>
      </c>
      <c r="H33" s="122"/>
      <c r="I33" s="121">
        <v>-7142568</v>
      </c>
      <c r="J33" s="122"/>
      <c r="K33" s="122">
        <v>-67257841</v>
      </c>
    </row>
    <row r="34" spans="1:11" ht="16.5" customHeight="1">
      <c r="A34" s="111"/>
      <c r="B34" s="41" t="s">
        <v>34</v>
      </c>
      <c r="C34" s="111"/>
      <c r="D34" s="111"/>
      <c r="E34" s="111"/>
      <c r="F34" s="111"/>
      <c r="G34" s="121">
        <v>15897521</v>
      </c>
      <c r="H34" s="122"/>
      <c r="I34" s="121">
        <v>16091522</v>
      </c>
      <c r="J34" s="122"/>
      <c r="K34" s="122">
        <v>-567836</v>
      </c>
    </row>
    <row r="35" spans="1:11" ht="16.5" customHeight="1">
      <c r="A35" s="111"/>
      <c r="B35" s="111" t="s">
        <v>37</v>
      </c>
      <c r="C35" s="111"/>
      <c r="D35" s="111"/>
      <c r="E35" s="111"/>
      <c r="F35" s="111"/>
      <c r="G35" s="121">
        <v>-568702</v>
      </c>
      <c r="H35" s="122"/>
      <c r="I35" s="121">
        <v>-570076</v>
      </c>
      <c r="J35" s="122"/>
      <c r="K35" s="122">
        <v>1246440</v>
      </c>
    </row>
    <row r="36" spans="1:11" ht="16.5" customHeight="1">
      <c r="A36" s="111"/>
      <c r="B36" s="111" t="s">
        <v>42</v>
      </c>
      <c r="C36" s="111"/>
      <c r="D36" s="111"/>
      <c r="E36" s="112"/>
      <c r="F36" s="111"/>
      <c r="G36" s="60">
        <v>220977</v>
      </c>
      <c r="H36" s="122"/>
      <c r="I36" s="60">
        <v>220977</v>
      </c>
      <c r="J36" s="122"/>
      <c r="K36" s="62">
        <v>8087739</v>
      </c>
    </row>
    <row r="37" spans="1:11" ht="16.5" customHeight="1">
      <c r="A37" s="111"/>
      <c r="B37" s="133"/>
      <c r="C37" s="111"/>
      <c r="D37" s="111"/>
      <c r="E37" s="111"/>
      <c r="F37" s="111"/>
      <c r="G37" s="121"/>
      <c r="H37" s="123"/>
      <c r="I37" s="121"/>
      <c r="J37" s="123"/>
      <c r="K37" s="122"/>
    </row>
    <row r="38" spans="1:11" ht="16.5" customHeight="1">
      <c r="A38" s="113" t="s">
        <v>108</v>
      </c>
      <c r="B38" s="113"/>
      <c r="C38" s="113"/>
      <c r="D38" s="111"/>
      <c r="E38" s="111"/>
      <c r="F38" s="111"/>
      <c r="G38" s="121"/>
      <c r="H38" s="123"/>
      <c r="I38" s="121"/>
      <c r="J38" s="123"/>
      <c r="K38" s="122"/>
    </row>
    <row r="39" spans="1:11" ht="16.5" customHeight="1">
      <c r="A39" s="113"/>
      <c r="B39" s="113" t="s">
        <v>109</v>
      </c>
      <c r="D39" s="111"/>
      <c r="E39" s="111"/>
      <c r="F39" s="111"/>
      <c r="G39" s="125">
        <f>SUM(G24:G38)</f>
        <v>-3538767</v>
      </c>
      <c r="H39" s="124"/>
      <c r="I39" s="125">
        <f>SUM(I24:I38)</f>
        <v>-5279326</v>
      </c>
      <c r="J39" s="124"/>
      <c r="K39" s="126">
        <f>SUM(K24:K38)</f>
        <v>-189588724</v>
      </c>
    </row>
    <row r="40" spans="1:11" ht="16.5" customHeight="1">
      <c r="A40" s="111"/>
      <c r="B40" s="111"/>
      <c r="C40" s="111" t="s">
        <v>110</v>
      </c>
      <c r="D40" s="111"/>
      <c r="E40" s="111"/>
      <c r="F40" s="111"/>
      <c r="G40" s="125">
        <v>-344236</v>
      </c>
      <c r="H40" s="123"/>
      <c r="I40" s="125">
        <v>-344236</v>
      </c>
      <c r="J40" s="123"/>
      <c r="K40" s="126">
        <v>-138776</v>
      </c>
    </row>
    <row r="41" spans="1:11" ht="16.5" customHeight="1">
      <c r="A41" s="111"/>
      <c r="B41" s="111"/>
      <c r="C41" s="111" t="s">
        <v>111</v>
      </c>
      <c r="D41" s="111"/>
      <c r="E41" s="111"/>
      <c r="F41" s="111"/>
      <c r="G41" s="60">
        <v>-742820</v>
      </c>
      <c r="H41" s="123"/>
      <c r="I41" s="60">
        <v>-742290</v>
      </c>
      <c r="J41" s="123"/>
      <c r="K41" s="62">
        <v>-3482958</v>
      </c>
    </row>
    <row r="42" spans="1:11" ht="16.5" customHeight="1">
      <c r="A42" s="111"/>
      <c r="B42" s="133"/>
      <c r="C42" s="111"/>
      <c r="D42" s="111"/>
      <c r="E42" s="111"/>
      <c r="F42" s="111"/>
      <c r="G42" s="131"/>
      <c r="H42" s="123"/>
      <c r="I42" s="131"/>
      <c r="J42" s="123"/>
      <c r="K42" s="132"/>
    </row>
    <row r="43" spans="1:11" ht="16.5" customHeight="1">
      <c r="A43" s="113" t="s">
        <v>112</v>
      </c>
      <c r="B43" s="111"/>
      <c r="C43" s="111"/>
      <c r="D43" s="111"/>
      <c r="E43" s="111"/>
      <c r="F43" s="111"/>
      <c r="G43" s="128">
        <f>SUM(G39:G41)</f>
        <v>-4625823</v>
      </c>
      <c r="H43" s="132"/>
      <c r="I43" s="128">
        <f>SUM(I39:I41)</f>
        <v>-6365852</v>
      </c>
      <c r="J43" s="132"/>
      <c r="K43" s="129">
        <f>SUM(K39:K41)</f>
        <v>-193210458</v>
      </c>
    </row>
    <row r="44" spans="1:11" ht="16.5" customHeight="1">
      <c r="A44" s="113"/>
      <c r="B44" s="111"/>
      <c r="C44" s="111"/>
      <c r="D44" s="111"/>
      <c r="E44" s="111"/>
      <c r="F44" s="111"/>
      <c r="G44" s="132"/>
      <c r="H44" s="132"/>
      <c r="I44" s="132"/>
      <c r="J44" s="132"/>
      <c r="K44" s="132"/>
    </row>
    <row r="45" spans="1:11" ht="16.5" customHeight="1">
      <c r="A45" s="113"/>
      <c r="B45" s="111"/>
      <c r="C45" s="111"/>
      <c r="D45" s="111"/>
      <c r="E45" s="111"/>
      <c r="F45" s="111"/>
      <c r="G45" s="132"/>
      <c r="H45" s="132"/>
      <c r="I45" s="132"/>
      <c r="J45" s="132"/>
      <c r="K45" s="132"/>
    </row>
    <row r="46" spans="1:11" ht="16.5" customHeight="1">
      <c r="A46" s="113"/>
      <c r="B46" s="111"/>
      <c r="C46" s="111"/>
      <c r="D46" s="111"/>
      <c r="E46" s="111"/>
      <c r="F46" s="111"/>
      <c r="G46" s="132"/>
      <c r="H46" s="132"/>
      <c r="I46" s="132"/>
      <c r="J46" s="132"/>
      <c r="K46" s="132"/>
    </row>
    <row r="47" spans="1:11" ht="16.5" customHeight="1">
      <c r="A47" s="113"/>
      <c r="B47" s="111"/>
      <c r="C47" s="111"/>
      <c r="D47" s="111"/>
      <c r="E47" s="111"/>
      <c r="F47" s="111"/>
      <c r="G47" s="132"/>
      <c r="H47" s="132"/>
      <c r="I47" s="132"/>
      <c r="J47" s="132"/>
      <c r="K47" s="132"/>
    </row>
    <row r="48" spans="1:11" ht="16.5" customHeight="1">
      <c r="A48" s="113"/>
      <c r="B48" s="111"/>
      <c r="C48" s="111"/>
      <c r="D48" s="111"/>
      <c r="E48" s="111"/>
      <c r="F48" s="111"/>
      <c r="G48" s="132"/>
      <c r="H48" s="132"/>
      <c r="I48" s="132"/>
      <c r="J48" s="132"/>
      <c r="K48" s="132"/>
    </row>
    <row r="49" spans="1:11" ht="16.5" customHeight="1">
      <c r="A49" s="113"/>
      <c r="B49" s="111"/>
      <c r="C49" s="111"/>
      <c r="D49" s="111"/>
      <c r="E49" s="111"/>
      <c r="F49" s="111"/>
      <c r="G49" s="132"/>
      <c r="H49" s="132"/>
      <c r="I49" s="132"/>
      <c r="J49" s="132"/>
      <c r="K49" s="132"/>
    </row>
    <row r="50" spans="1:11" ht="16.5" customHeight="1">
      <c r="A50" s="113"/>
      <c r="B50" s="111"/>
      <c r="C50" s="111"/>
      <c r="D50" s="111"/>
      <c r="E50" s="111"/>
      <c r="F50" s="111"/>
      <c r="G50" s="132"/>
      <c r="H50" s="132"/>
      <c r="I50" s="132"/>
      <c r="J50" s="132"/>
      <c r="K50" s="132"/>
    </row>
    <row r="51" spans="1:11" ht="16.5" customHeight="1">
      <c r="A51" s="113"/>
      <c r="B51" s="111"/>
      <c r="C51" s="111"/>
      <c r="D51" s="111"/>
      <c r="E51" s="111"/>
      <c r="F51" s="111"/>
      <c r="G51" s="132"/>
      <c r="H51" s="132"/>
      <c r="I51" s="132"/>
      <c r="J51" s="132"/>
      <c r="K51" s="132"/>
    </row>
    <row r="52" spans="1:11" ht="12" customHeight="1">
      <c r="A52" s="113"/>
      <c r="B52" s="111"/>
      <c r="C52" s="111"/>
      <c r="D52" s="111"/>
      <c r="E52" s="111"/>
      <c r="F52" s="111"/>
      <c r="G52" s="132"/>
      <c r="H52" s="132"/>
      <c r="I52" s="132"/>
      <c r="J52" s="132"/>
      <c r="K52" s="132"/>
    </row>
    <row r="53" spans="1:11" ht="7.5" customHeight="1">
      <c r="A53" s="113"/>
      <c r="B53" s="111"/>
      <c r="C53" s="111"/>
      <c r="D53" s="111"/>
      <c r="E53" s="111"/>
      <c r="F53" s="111"/>
      <c r="G53" s="132"/>
      <c r="H53" s="132"/>
      <c r="I53" s="132"/>
      <c r="J53" s="132"/>
      <c r="K53" s="132"/>
    </row>
    <row r="54" spans="1:11" ht="6.75" customHeight="1">
      <c r="A54" s="113"/>
      <c r="B54" s="111"/>
      <c r="C54" s="111"/>
      <c r="D54" s="111"/>
      <c r="E54" s="111"/>
      <c r="F54" s="111"/>
      <c r="G54" s="132"/>
      <c r="H54" s="132"/>
      <c r="I54" s="132"/>
      <c r="J54" s="132"/>
      <c r="K54" s="132"/>
    </row>
    <row r="55" spans="1:11" ht="21.9" customHeight="1">
      <c r="A55" s="134" t="str">
        <f>'5'!A35</f>
        <v>The accompanying notes form part of this interim financial information.</v>
      </c>
      <c r="B55" s="134"/>
      <c r="C55" s="134"/>
      <c r="D55" s="134"/>
      <c r="E55" s="135"/>
      <c r="F55" s="134"/>
      <c r="G55" s="136"/>
      <c r="H55" s="136"/>
      <c r="I55" s="136"/>
      <c r="J55" s="136"/>
      <c r="K55" s="136"/>
    </row>
    <row r="56" spans="1:11" ht="16.5" customHeight="1">
      <c r="A56" s="1" t="s">
        <v>0</v>
      </c>
      <c r="B56" s="100"/>
      <c r="C56" s="100"/>
      <c r="D56" s="101"/>
      <c r="E56" s="111"/>
      <c r="F56" s="111"/>
      <c r="G56" s="137"/>
      <c r="H56" s="137"/>
      <c r="I56" s="137"/>
      <c r="J56" s="137"/>
      <c r="K56" s="137"/>
    </row>
    <row r="57" spans="1:11" ht="16.5" customHeight="1">
      <c r="A57" s="100" t="str">
        <f t="shared" ref="A57:A58" si="0">A2</f>
        <v>Statement of Cash Flows</v>
      </c>
      <c r="B57" s="111"/>
      <c r="C57" s="111"/>
      <c r="D57" s="112"/>
      <c r="E57" s="111"/>
      <c r="F57" s="111"/>
      <c r="G57" s="137"/>
      <c r="H57" s="137"/>
      <c r="I57" s="137"/>
      <c r="J57" s="137"/>
      <c r="K57" s="137"/>
    </row>
    <row r="58" spans="1:11" ht="16.5" customHeight="1">
      <c r="A58" s="106" t="str">
        <f t="shared" si="0"/>
        <v>For the three-month period ended 31 March 2024</v>
      </c>
      <c r="B58" s="134"/>
      <c r="C58" s="134"/>
      <c r="D58" s="135"/>
      <c r="E58" s="134"/>
      <c r="F58" s="134"/>
      <c r="G58" s="138"/>
      <c r="H58" s="138"/>
      <c r="I58" s="138"/>
      <c r="J58" s="138"/>
      <c r="K58" s="138"/>
    </row>
    <row r="59" spans="1:11" ht="16.5" customHeight="1">
      <c r="A59" s="100"/>
      <c r="B59" s="111"/>
      <c r="C59" s="111"/>
      <c r="D59" s="112"/>
      <c r="E59" s="111"/>
      <c r="F59" s="111"/>
      <c r="G59" s="137"/>
      <c r="H59" s="137"/>
      <c r="I59" s="137"/>
      <c r="J59" s="137"/>
      <c r="K59" s="137"/>
    </row>
    <row r="60" spans="1:11" ht="16.5" customHeight="1">
      <c r="A60" s="100"/>
      <c r="B60" s="111"/>
      <c r="C60" s="111"/>
      <c r="D60" s="112"/>
      <c r="E60" s="111"/>
      <c r="F60" s="111"/>
      <c r="G60" s="137"/>
      <c r="H60" s="137"/>
      <c r="I60" s="137"/>
      <c r="J60" s="137"/>
      <c r="K60" s="137"/>
    </row>
    <row r="61" spans="1:11" ht="16.5" customHeight="1">
      <c r="A61" s="100"/>
      <c r="B61" s="111"/>
      <c r="C61" s="111"/>
      <c r="D61" s="112"/>
      <c r="E61" s="111"/>
      <c r="F61" s="111"/>
      <c r="G61" s="5" t="s">
        <v>2</v>
      </c>
      <c r="I61" s="161" t="s">
        <v>97</v>
      </c>
      <c r="J61" s="161"/>
      <c r="K61" s="161"/>
    </row>
    <row r="62" spans="1:11" ht="16.5" customHeight="1">
      <c r="A62" s="100"/>
      <c r="B62" s="111"/>
      <c r="C62" s="111"/>
      <c r="D62" s="112"/>
      <c r="E62" s="111"/>
      <c r="F62" s="111"/>
      <c r="G62" s="6" t="s">
        <v>4</v>
      </c>
      <c r="I62" s="169" t="s">
        <v>4</v>
      </c>
      <c r="J62" s="169"/>
      <c r="K62" s="169"/>
    </row>
    <row r="63" spans="1:11" ht="16.5" customHeight="1">
      <c r="A63" s="111"/>
      <c r="B63" s="111"/>
      <c r="C63" s="111"/>
      <c r="D63" s="112"/>
      <c r="G63" s="50" t="s">
        <v>5</v>
      </c>
      <c r="H63" s="50"/>
      <c r="I63" s="50" t="s">
        <v>5</v>
      </c>
      <c r="J63" s="50"/>
      <c r="K63" s="50" t="s">
        <v>5</v>
      </c>
    </row>
    <row r="64" spans="1:11" ht="16.5" customHeight="1">
      <c r="A64" s="111"/>
      <c r="B64" s="111"/>
      <c r="C64" s="111"/>
      <c r="D64" s="112"/>
      <c r="E64" s="113"/>
      <c r="F64" s="113"/>
      <c r="G64" s="10" t="s">
        <v>141</v>
      </c>
      <c r="H64" s="9"/>
      <c r="I64" s="10" t="s">
        <v>141</v>
      </c>
      <c r="J64" s="9"/>
      <c r="K64" s="10" t="s">
        <v>8</v>
      </c>
    </row>
    <row r="65" spans="1:11" ht="16.5" customHeight="1">
      <c r="A65" s="111"/>
      <c r="B65" s="111"/>
      <c r="C65" s="111"/>
      <c r="D65" s="112"/>
      <c r="E65" s="139" t="s">
        <v>9</v>
      </c>
      <c r="F65" s="114"/>
      <c r="G65" s="12" t="s">
        <v>10</v>
      </c>
      <c r="H65" s="50"/>
      <c r="I65" s="12" t="s">
        <v>10</v>
      </c>
      <c r="J65" s="50"/>
      <c r="K65" s="12" t="s">
        <v>10</v>
      </c>
    </row>
    <row r="66" spans="1:11" ht="15.9" customHeight="1">
      <c r="A66" s="111"/>
      <c r="B66" s="111"/>
      <c r="C66" s="111"/>
      <c r="D66" s="112"/>
      <c r="E66" s="114"/>
      <c r="F66" s="113"/>
      <c r="G66" s="115"/>
      <c r="H66" s="116"/>
      <c r="I66" s="115"/>
      <c r="J66" s="116"/>
      <c r="K66" s="117"/>
    </row>
    <row r="67" spans="1:11" ht="16.5" customHeight="1">
      <c r="A67" s="113" t="s">
        <v>113</v>
      </c>
      <c r="B67" s="111"/>
      <c r="C67" s="111"/>
      <c r="D67" s="111"/>
      <c r="E67" s="111"/>
      <c r="F67" s="111"/>
      <c r="G67" s="140"/>
      <c r="H67" s="119"/>
      <c r="I67" s="140"/>
      <c r="J67" s="119"/>
      <c r="K67" s="141"/>
    </row>
    <row r="68" spans="1:11" ht="16.5" customHeight="1">
      <c r="A68" s="111" t="s">
        <v>133</v>
      </c>
      <c r="B68" s="111"/>
      <c r="C68" s="111"/>
      <c r="D68" s="111"/>
      <c r="E68" s="111"/>
      <c r="F68" s="111"/>
      <c r="G68" s="140"/>
      <c r="H68" s="119"/>
      <c r="I68" s="140"/>
      <c r="J68" s="119"/>
      <c r="K68" s="141"/>
    </row>
    <row r="69" spans="1:11" ht="16.5" customHeight="1">
      <c r="A69" s="111"/>
      <c r="B69" s="111" t="s">
        <v>134</v>
      </c>
      <c r="C69" s="111"/>
      <c r="D69" s="111"/>
      <c r="E69" s="111"/>
      <c r="F69" s="111"/>
      <c r="G69" s="140">
        <v>-1659710</v>
      </c>
      <c r="H69" s="119"/>
      <c r="I69" s="140">
        <v>-1659710</v>
      </c>
      <c r="J69" s="119"/>
      <c r="K69" s="141">
        <v>161940</v>
      </c>
    </row>
    <row r="70" spans="1:11" ht="16.5" customHeight="1">
      <c r="A70" s="111" t="s">
        <v>135</v>
      </c>
      <c r="B70" s="111"/>
      <c r="C70" s="111"/>
      <c r="D70" s="111"/>
      <c r="E70" s="111"/>
      <c r="F70" s="111"/>
      <c r="G70" s="140"/>
      <c r="H70" s="119"/>
      <c r="I70" s="140"/>
      <c r="J70" s="119"/>
      <c r="K70" s="141"/>
    </row>
    <row r="71" spans="1:11" ht="16.5" customHeight="1">
      <c r="A71" s="111"/>
      <c r="B71" s="111" t="s">
        <v>136</v>
      </c>
      <c r="C71" s="111"/>
      <c r="D71" s="111"/>
      <c r="E71" s="112"/>
      <c r="F71" s="111"/>
      <c r="G71" s="66">
        <v>-1930560</v>
      </c>
      <c r="H71" s="124"/>
      <c r="I71" s="66">
        <v>-1930560</v>
      </c>
      <c r="J71" s="124"/>
      <c r="K71" s="61">
        <v>-294449</v>
      </c>
    </row>
    <row r="72" spans="1:11" ht="16.5" customHeight="1">
      <c r="A72" s="111" t="s">
        <v>114</v>
      </c>
      <c r="B72" s="111"/>
      <c r="C72" s="111"/>
      <c r="D72" s="111"/>
      <c r="E72" s="111"/>
      <c r="F72" s="111"/>
      <c r="G72" s="66">
        <v>0</v>
      </c>
      <c r="H72" s="124"/>
      <c r="I72" s="66">
        <v>0</v>
      </c>
      <c r="J72" s="124"/>
      <c r="K72" s="61">
        <v>-50150</v>
      </c>
    </row>
    <row r="73" spans="1:11" ht="16.5" customHeight="1">
      <c r="A73" s="111" t="s">
        <v>115</v>
      </c>
      <c r="F73" s="111"/>
      <c r="G73" s="60">
        <v>8816</v>
      </c>
      <c r="H73" s="124"/>
      <c r="I73" s="60">
        <v>8816</v>
      </c>
      <c r="J73" s="124"/>
      <c r="K73" s="62">
        <v>2837</v>
      </c>
    </row>
    <row r="74" spans="1:11" ht="15.9" customHeight="1">
      <c r="A74" s="111"/>
      <c r="B74" s="111"/>
      <c r="C74" s="111"/>
      <c r="D74" s="111"/>
      <c r="E74" s="111"/>
      <c r="F74" s="111"/>
      <c r="G74" s="131"/>
      <c r="H74" s="124"/>
      <c r="I74" s="131"/>
      <c r="J74" s="124"/>
      <c r="K74" s="132"/>
    </row>
    <row r="75" spans="1:11" ht="16.5" customHeight="1">
      <c r="A75" s="113" t="s">
        <v>155</v>
      </c>
      <c r="B75" s="111"/>
      <c r="C75" s="111"/>
      <c r="D75" s="111"/>
      <c r="E75" s="112"/>
      <c r="F75" s="111"/>
      <c r="G75" s="60">
        <f>SUM(G68:G73)</f>
        <v>-3581454</v>
      </c>
      <c r="H75" s="124"/>
      <c r="I75" s="60">
        <f>SUM(I68:I73)</f>
        <v>-3581454</v>
      </c>
      <c r="J75" s="124"/>
      <c r="K75" s="62">
        <f>SUM(K68:K73)</f>
        <v>-179822</v>
      </c>
    </row>
    <row r="76" spans="1:11" ht="15.9" customHeight="1">
      <c r="A76" s="111"/>
      <c r="B76" s="111"/>
      <c r="C76" s="111"/>
      <c r="D76" s="111"/>
      <c r="E76" s="112"/>
      <c r="F76" s="111"/>
      <c r="G76" s="125"/>
      <c r="H76" s="124"/>
      <c r="I76" s="125"/>
      <c r="J76" s="124"/>
      <c r="K76" s="126"/>
    </row>
    <row r="77" spans="1:11" ht="16.5" customHeight="1">
      <c r="A77" s="113" t="s">
        <v>116</v>
      </c>
      <c r="B77" s="111"/>
      <c r="C77" s="111"/>
      <c r="D77" s="111"/>
      <c r="E77" s="111"/>
      <c r="F77" s="111"/>
      <c r="G77" s="121"/>
      <c r="H77" s="123"/>
      <c r="I77" s="121"/>
      <c r="J77" s="123"/>
      <c r="K77" s="122"/>
    </row>
    <row r="78" spans="1:11" ht="16.5" customHeight="1">
      <c r="A78" s="111" t="s">
        <v>117</v>
      </c>
      <c r="B78" s="111"/>
      <c r="C78" s="111"/>
      <c r="D78" s="111"/>
      <c r="E78" s="112"/>
      <c r="F78" s="111"/>
      <c r="G78" s="121">
        <v>1857211</v>
      </c>
      <c r="H78" s="123"/>
      <c r="I78" s="121">
        <v>1857211</v>
      </c>
      <c r="J78" s="123"/>
      <c r="K78" s="122">
        <v>0</v>
      </c>
    </row>
    <row r="79" spans="1:11" ht="16.5" customHeight="1">
      <c r="A79" s="111" t="s">
        <v>118</v>
      </c>
      <c r="B79" s="111"/>
      <c r="C79" s="111"/>
      <c r="D79" s="111"/>
      <c r="E79" s="112"/>
      <c r="F79" s="111"/>
      <c r="G79" s="121">
        <v>-3243298</v>
      </c>
      <c r="H79" s="123"/>
      <c r="I79" s="121">
        <v>-3243298</v>
      </c>
      <c r="J79" s="123"/>
      <c r="K79" s="122">
        <v>0</v>
      </c>
    </row>
    <row r="80" spans="1:11" ht="16.5" customHeight="1">
      <c r="A80" s="111" t="s">
        <v>119</v>
      </c>
      <c r="B80" s="111"/>
      <c r="C80" s="111"/>
      <c r="D80" s="111"/>
      <c r="E80" s="112"/>
      <c r="F80" s="111"/>
      <c r="G80" s="121">
        <v>100151</v>
      </c>
      <c r="H80" s="124"/>
      <c r="I80" s="121">
        <v>100151</v>
      </c>
      <c r="J80" s="124"/>
      <c r="K80" s="122">
        <v>0</v>
      </c>
    </row>
    <row r="81" spans="1:11" ht="16.5" customHeight="1">
      <c r="A81" s="111" t="s">
        <v>120</v>
      </c>
      <c r="B81" s="111"/>
      <c r="C81" s="111"/>
      <c r="D81" s="111"/>
      <c r="E81" s="112"/>
      <c r="F81" s="111"/>
      <c r="G81" s="121">
        <v>-4800000</v>
      </c>
      <c r="H81" s="124"/>
      <c r="I81" s="121">
        <v>-4800000</v>
      </c>
      <c r="J81" s="124"/>
      <c r="K81" s="122">
        <v>0</v>
      </c>
    </row>
    <row r="82" spans="1:11" ht="16.5" customHeight="1">
      <c r="A82" s="111" t="s">
        <v>121</v>
      </c>
      <c r="B82" s="111"/>
      <c r="C82" s="111"/>
      <c r="D82" s="111"/>
      <c r="E82" s="112"/>
      <c r="F82" s="111"/>
      <c r="G82" s="121">
        <v>-1587600</v>
      </c>
      <c r="H82" s="124"/>
      <c r="I82" s="121">
        <v>-1587600</v>
      </c>
      <c r="J82" s="124"/>
      <c r="K82" s="122">
        <v>-3053279</v>
      </c>
    </row>
    <row r="83" spans="1:11" ht="16.5" customHeight="1">
      <c r="A83" s="111" t="s">
        <v>122</v>
      </c>
      <c r="B83" s="111"/>
      <c r="C83" s="111"/>
      <c r="D83" s="111"/>
      <c r="E83" s="112" t="s">
        <v>164</v>
      </c>
      <c r="F83" s="111"/>
      <c r="G83" s="121">
        <v>0</v>
      </c>
      <c r="H83" s="124"/>
      <c r="I83" s="121">
        <v>800000</v>
      </c>
      <c r="J83" s="124"/>
      <c r="K83" s="122">
        <v>0</v>
      </c>
    </row>
    <row r="84" spans="1:11" ht="16.5" customHeight="1">
      <c r="A84" s="111" t="s">
        <v>123</v>
      </c>
      <c r="B84" s="111"/>
      <c r="C84" s="111"/>
      <c r="D84" s="111"/>
      <c r="E84" s="112" t="s">
        <v>164</v>
      </c>
      <c r="F84" s="111"/>
      <c r="G84" s="121">
        <v>0</v>
      </c>
      <c r="H84" s="124"/>
      <c r="I84" s="121">
        <v>-800000</v>
      </c>
      <c r="J84" s="124"/>
      <c r="K84" s="122">
        <v>0</v>
      </c>
    </row>
    <row r="85" spans="1:11" ht="16.5" customHeight="1">
      <c r="A85" s="111" t="s">
        <v>124</v>
      </c>
      <c r="B85" s="111"/>
      <c r="C85" s="111"/>
      <c r="D85" s="111"/>
      <c r="E85" s="111"/>
      <c r="F85" s="111"/>
      <c r="G85" s="60">
        <v>-1264848</v>
      </c>
      <c r="H85" s="123"/>
      <c r="I85" s="60">
        <v>-1264848</v>
      </c>
      <c r="J85" s="123"/>
      <c r="K85" s="62">
        <v>-1565527</v>
      </c>
    </row>
    <row r="86" spans="1:11" ht="15.9" customHeight="1">
      <c r="A86" s="111"/>
      <c r="B86" s="111"/>
      <c r="C86" s="111"/>
      <c r="D86" s="111"/>
      <c r="E86" s="112"/>
      <c r="F86" s="111"/>
      <c r="G86" s="131"/>
      <c r="H86" s="124"/>
      <c r="I86" s="131"/>
      <c r="J86" s="124"/>
      <c r="K86" s="132"/>
    </row>
    <row r="87" spans="1:11" ht="16.5" customHeight="1">
      <c r="A87" s="113" t="s">
        <v>157</v>
      </c>
      <c r="B87" s="111"/>
      <c r="C87" s="111"/>
      <c r="D87" s="111"/>
      <c r="E87" s="112"/>
      <c r="F87" s="111"/>
      <c r="G87" s="60">
        <f>SUM(G78:G86)</f>
        <v>-8938384</v>
      </c>
      <c r="H87" s="123"/>
      <c r="I87" s="60">
        <f>SUM(I78:I86)</f>
        <v>-8938384</v>
      </c>
      <c r="J87" s="123"/>
      <c r="K87" s="62">
        <f>SUM(K78:K86)</f>
        <v>-4618806</v>
      </c>
    </row>
    <row r="88" spans="1:11" ht="15.9" customHeight="1">
      <c r="A88" s="111"/>
      <c r="B88" s="111"/>
      <c r="C88" s="111"/>
      <c r="D88" s="111"/>
      <c r="E88" s="112"/>
      <c r="F88" s="111"/>
      <c r="G88" s="121"/>
      <c r="H88" s="124"/>
      <c r="I88" s="121"/>
      <c r="J88" s="124"/>
      <c r="K88" s="122"/>
    </row>
    <row r="89" spans="1:11" ht="16.5" customHeight="1">
      <c r="A89" s="113" t="s">
        <v>156</v>
      </c>
      <c r="B89" s="111"/>
      <c r="C89" s="111"/>
      <c r="D89" s="111"/>
      <c r="E89" s="112"/>
      <c r="F89" s="111"/>
      <c r="G89" s="121">
        <f>G43+G75+G87</f>
        <v>-17145661</v>
      </c>
      <c r="H89" s="124"/>
      <c r="I89" s="121">
        <f>I43+I75+I87</f>
        <v>-18885690</v>
      </c>
      <c r="J89" s="124"/>
      <c r="K89" s="122">
        <f>K43+K75+K87</f>
        <v>-198009086</v>
      </c>
    </row>
    <row r="90" spans="1:11" ht="16.5" customHeight="1">
      <c r="A90" s="133" t="s">
        <v>125</v>
      </c>
      <c r="B90" s="111"/>
      <c r="C90" s="111"/>
      <c r="D90" s="111"/>
      <c r="E90" s="112"/>
      <c r="F90" s="111"/>
      <c r="G90" s="128">
        <f>'ENG 2-3 '!I16</f>
        <v>23755615</v>
      </c>
      <c r="H90" s="124"/>
      <c r="I90" s="128">
        <f>'ENG 2-3 '!M16</f>
        <v>23532639</v>
      </c>
      <c r="J90" s="124"/>
      <c r="K90" s="129">
        <v>214672252</v>
      </c>
    </row>
    <row r="91" spans="1:11" ht="15.9" customHeight="1">
      <c r="A91" s="113"/>
      <c r="B91" s="113"/>
      <c r="C91" s="111"/>
      <c r="D91" s="111"/>
      <c r="E91" s="111"/>
      <c r="F91" s="111"/>
      <c r="G91" s="131"/>
      <c r="H91" s="124"/>
      <c r="I91" s="131"/>
      <c r="J91" s="124"/>
      <c r="K91" s="132"/>
    </row>
    <row r="92" spans="1:11" ht="16.5" customHeight="1" thickBot="1">
      <c r="A92" s="113" t="s">
        <v>126</v>
      </c>
      <c r="B92" s="113"/>
      <c r="C92" s="111"/>
      <c r="D92" s="111"/>
      <c r="E92" s="111"/>
      <c r="F92" s="111"/>
      <c r="G92" s="68">
        <f>SUM(G89:G91)</f>
        <v>6609954</v>
      </c>
      <c r="H92" s="124"/>
      <c r="I92" s="68">
        <f>SUM(I89:I91)</f>
        <v>4646949</v>
      </c>
      <c r="J92" s="124"/>
      <c r="K92" s="69">
        <f>SUM(K89:K91)</f>
        <v>16663166</v>
      </c>
    </row>
    <row r="93" spans="1:11" ht="15.9" customHeight="1" thickTop="1">
      <c r="A93" s="111"/>
      <c r="B93" s="111"/>
      <c r="C93" s="111"/>
      <c r="D93" s="111"/>
      <c r="E93" s="111"/>
      <c r="F93" s="111"/>
      <c r="G93" s="125"/>
      <c r="H93" s="124"/>
      <c r="I93" s="125"/>
      <c r="J93" s="124"/>
      <c r="K93" s="126"/>
    </row>
    <row r="94" spans="1:11" ht="15.9" customHeight="1">
      <c r="A94" s="111"/>
      <c r="B94" s="111"/>
      <c r="C94" s="111"/>
      <c r="D94" s="111"/>
      <c r="E94" s="111"/>
      <c r="F94" s="111"/>
      <c r="G94" s="125"/>
      <c r="H94" s="124"/>
      <c r="I94" s="125"/>
      <c r="J94" s="124"/>
      <c r="K94" s="126"/>
    </row>
    <row r="95" spans="1:11" ht="16.5" customHeight="1">
      <c r="A95" s="142" t="s">
        <v>127</v>
      </c>
      <c r="B95" s="143"/>
      <c r="C95" s="143"/>
      <c r="D95" s="143"/>
      <c r="E95" s="143"/>
      <c r="F95" s="143"/>
      <c r="G95" s="125"/>
      <c r="H95" s="144"/>
      <c r="I95" s="125"/>
      <c r="J95" s="144"/>
      <c r="K95" s="126"/>
    </row>
    <row r="96" spans="1:11" ht="15.9" customHeight="1">
      <c r="A96" s="111"/>
      <c r="B96" s="111"/>
      <c r="C96" s="111"/>
      <c r="D96" s="111"/>
      <c r="E96" s="111"/>
      <c r="F96" s="111"/>
      <c r="G96" s="125"/>
      <c r="H96" s="145"/>
      <c r="I96" s="125"/>
      <c r="J96" s="145"/>
      <c r="K96" s="126"/>
    </row>
    <row r="97" spans="1:11" ht="16.5" customHeight="1">
      <c r="A97" s="111" t="s">
        <v>128</v>
      </c>
      <c r="B97" s="111"/>
      <c r="C97" s="111"/>
      <c r="D97" s="111"/>
      <c r="E97" s="111"/>
      <c r="F97" s="111"/>
      <c r="G97" s="125">
        <v>1580000</v>
      </c>
      <c r="H97" s="145"/>
      <c r="I97" s="125">
        <v>1580000</v>
      </c>
      <c r="J97" s="145"/>
      <c r="K97" s="126">
        <v>0</v>
      </c>
    </row>
    <row r="98" spans="1:11" ht="16.5" customHeight="1">
      <c r="A98" s="111"/>
      <c r="B98" s="111"/>
      <c r="C98" s="111"/>
      <c r="D98" s="111"/>
      <c r="E98" s="111"/>
      <c r="F98" s="111"/>
      <c r="G98" s="126"/>
      <c r="H98" s="145"/>
      <c r="I98" s="126"/>
      <c r="J98" s="145"/>
      <c r="K98" s="126"/>
    </row>
    <row r="99" spans="1:11" ht="16.5" customHeight="1">
      <c r="A99" s="111"/>
      <c r="B99" s="111"/>
      <c r="C99" s="111"/>
      <c r="D99" s="111"/>
      <c r="E99" s="111"/>
      <c r="F99" s="111"/>
      <c r="G99" s="126"/>
      <c r="H99" s="145"/>
      <c r="I99" s="126"/>
      <c r="J99" s="145"/>
      <c r="K99" s="126"/>
    </row>
    <row r="100" spans="1:11" ht="16.5" customHeight="1">
      <c r="A100" s="111"/>
      <c r="B100" s="111"/>
      <c r="C100" s="111"/>
      <c r="D100" s="111"/>
      <c r="E100" s="111"/>
      <c r="F100" s="111"/>
      <c r="G100" s="126"/>
      <c r="H100" s="145"/>
      <c r="I100" s="126"/>
      <c r="J100" s="145"/>
      <c r="K100" s="126"/>
    </row>
    <row r="101" spans="1:11" ht="16.5" customHeight="1">
      <c r="A101" s="111"/>
      <c r="B101" s="111"/>
      <c r="C101" s="111"/>
      <c r="D101" s="111"/>
      <c r="E101" s="111"/>
      <c r="F101" s="111"/>
      <c r="G101" s="126"/>
      <c r="H101" s="145"/>
      <c r="I101" s="126"/>
      <c r="J101" s="145"/>
      <c r="K101" s="126"/>
    </row>
    <row r="102" spans="1:11" ht="16.5" customHeight="1">
      <c r="A102" s="111"/>
      <c r="B102" s="111"/>
      <c r="C102" s="111"/>
      <c r="D102" s="111"/>
      <c r="E102" s="111"/>
      <c r="F102" s="111"/>
      <c r="G102" s="126"/>
      <c r="H102" s="145"/>
      <c r="I102" s="126"/>
      <c r="J102" s="145"/>
      <c r="K102" s="126"/>
    </row>
    <row r="103" spans="1:11" ht="16.5" customHeight="1">
      <c r="A103" s="111"/>
      <c r="B103" s="111"/>
      <c r="C103" s="111"/>
      <c r="D103" s="111"/>
      <c r="E103" s="111"/>
      <c r="F103" s="111"/>
      <c r="G103" s="126"/>
      <c r="H103" s="145"/>
      <c r="I103" s="126"/>
      <c r="J103" s="145"/>
      <c r="K103" s="126"/>
    </row>
    <row r="104" spans="1:11" ht="16.5" customHeight="1">
      <c r="A104" s="111"/>
      <c r="B104" s="111"/>
      <c r="C104" s="111"/>
      <c r="D104" s="111"/>
      <c r="E104" s="111"/>
      <c r="F104" s="111"/>
      <c r="G104" s="126"/>
      <c r="H104" s="145"/>
      <c r="I104" s="126"/>
      <c r="J104" s="145"/>
      <c r="K104" s="126"/>
    </row>
    <row r="105" spans="1:11" ht="16.5" customHeight="1">
      <c r="A105" s="111"/>
      <c r="B105" s="111"/>
      <c r="C105" s="111"/>
      <c r="D105" s="111"/>
      <c r="E105" s="111"/>
      <c r="F105" s="111"/>
      <c r="G105" s="126"/>
      <c r="H105" s="145"/>
      <c r="I105" s="126"/>
      <c r="J105" s="145"/>
      <c r="K105" s="126"/>
    </row>
    <row r="106" spans="1:11" ht="16.5" customHeight="1">
      <c r="A106" s="111"/>
      <c r="B106" s="111"/>
      <c r="C106" s="111"/>
      <c r="D106" s="111"/>
      <c r="E106" s="111"/>
      <c r="F106" s="111"/>
      <c r="G106" s="126"/>
      <c r="H106" s="145"/>
      <c r="I106" s="126"/>
      <c r="J106" s="145"/>
      <c r="K106" s="126"/>
    </row>
    <row r="107" spans="1:11" ht="16.5" customHeight="1">
      <c r="A107" s="111"/>
      <c r="B107" s="111"/>
      <c r="C107" s="111"/>
      <c r="D107" s="111"/>
      <c r="E107" s="111"/>
      <c r="F107" s="111"/>
      <c r="G107" s="126"/>
      <c r="H107" s="145"/>
      <c r="I107" s="126"/>
      <c r="J107" s="145"/>
      <c r="K107" s="126"/>
    </row>
    <row r="108" spans="1:11" ht="13.5" customHeight="1">
      <c r="A108" s="111"/>
      <c r="B108" s="111"/>
      <c r="C108" s="111"/>
      <c r="D108" s="111"/>
      <c r="E108" s="111"/>
      <c r="F108" s="111"/>
      <c r="G108" s="145"/>
      <c r="H108" s="145"/>
      <c r="I108" s="145"/>
      <c r="J108" s="145"/>
      <c r="K108" s="145"/>
    </row>
    <row r="109" spans="1:11" ht="21.9" customHeight="1">
      <c r="A109" s="134" t="str">
        <f>+A55</f>
        <v>The accompanying notes form part of this interim financial information.</v>
      </c>
      <c r="B109" s="134"/>
      <c r="C109" s="134"/>
      <c r="D109" s="134"/>
      <c r="E109" s="134"/>
      <c r="F109" s="134"/>
      <c r="G109" s="146"/>
      <c r="H109" s="146"/>
      <c r="I109" s="146"/>
      <c r="J109" s="146"/>
      <c r="K109" s="146"/>
    </row>
  </sheetData>
  <mergeCells count="4">
    <mergeCell ref="I6:K6"/>
    <mergeCell ref="I7:K7"/>
    <mergeCell ref="I61:K61"/>
    <mergeCell ref="I62:K62"/>
  </mergeCells>
  <pageMargins left="0.8" right="0.5" top="0.5" bottom="0.6" header="0.49" footer="0.4"/>
  <pageSetup paperSize="9" scale="95" firstPageNumber="7" orientation="portrait" useFirstPageNumber="1" horizontalDpi="1200" verticalDpi="1200" r:id="rId1"/>
  <headerFooter>
    <oddFooter>&amp;R&amp;9&amp;P</oddFooter>
  </headerFooter>
  <rowBreaks count="1" manualBreakCount="1">
    <brk id="55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ENG 2-3 </vt:lpstr>
      <vt:lpstr>4 (3m)</vt:lpstr>
      <vt:lpstr>5</vt:lpstr>
      <vt:lpstr>6</vt:lpstr>
      <vt:lpstr>7-8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Chayaporn Srilap (TH)</dc:creator>
  <cp:lastModifiedBy>Atjaraporn Layanggoon (TH)</cp:lastModifiedBy>
  <cp:lastPrinted>2024-05-09T06:05:16Z</cp:lastPrinted>
  <dcterms:created xsi:type="dcterms:W3CDTF">2023-11-06T01:56:26Z</dcterms:created>
  <dcterms:modified xsi:type="dcterms:W3CDTF">2024-05-10T05:34:41Z</dcterms:modified>
</cp:coreProperties>
</file>