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wenty-four con &amp; supply\Twenty-four con &amp; supply_June23 Q2\"/>
    </mc:Choice>
  </mc:AlternateContent>
  <xr:revisionPtr revIDLastSave="0" documentId="13_ncr:1_{0D8252D7-CFCD-4CE6-96F4-1FCB9CFCDA07}" xr6:coauthVersionLast="47" xr6:coauthVersionMax="47" xr10:uidLastSave="{00000000-0000-0000-0000-000000000000}"/>
  <bookViews>
    <workbookView xWindow="-108" yWindow="-108" windowWidth="23256" windowHeight="12576" tabRatio="828" xr2:uid="{00000000-000D-0000-FFFF-FFFF00000000}"/>
  </bookViews>
  <sheets>
    <sheet name="ENG 2-3 " sheetId="40" r:id="rId1"/>
    <sheet name="4(3m)" sheetId="37" r:id="rId2"/>
    <sheet name="5 (6m)" sheetId="39" r:id="rId3"/>
    <sheet name="6" sheetId="34" r:id="rId4"/>
    <sheet name="7" sheetId="41" r:id="rId5"/>
    <sheet name="8-9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2" i="35" l="1"/>
  <c r="G92" i="35"/>
  <c r="I99" i="40"/>
  <c r="G89" i="35"/>
  <c r="G76" i="35"/>
  <c r="M13" i="34"/>
  <c r="O17" i="34"/>
  <c r="A35" i="41"/>
  <c r="K25" i="41"/>
  <c r="I101" i="40" s="1"/>
  <c r="G25" i="41"/>
  <c r="E25" i="41"/>
  <c r="I97" i="40" s="1"/>
  <c r="C25" i="41"/>
  <c r="I96" i="40" s="1"/>
  <c r="M21" i="41"/>
  <c r="K19" i="41"/>
  <c r="I19" i="41"/>
  <c r="G19" i="41"/>
  <c r="E19" i="41"/>
  <c r="C19" i="41"/>
  <c r="M17" i="41"/>
  <c r="M16" i="41"/>
  <c r="M15" i="41"/>
  <c r="M14" i="41"/>
  <c r="H30" i="39"/>
  <c r="H20" i="39"/>
  <c r="H15" i="39"/>
  <c r="H30" i="37"/>
  <c r="H20" i="37"/>
  <c r="H15" i="37"/>
  <c r="H22" i="37" l="1"/>
  <c r="H25" i="37" s="1"/>
  <c r="H32" i="37" s="1"/>
  <c r="H35" i="37" s="1"/>
  <c r="H38" i="37" s="1"/>
  <c r="H43" i="37" s="1"/>
  <c r="M19" i="41"/>
  <c r="H22" i="39"/>
  <c r="H25" i="39" s="1"/>
  <c r="H32" i="39" s="1"/>
  <c r="H35" i="39" s="1"/>
  <c r="H38" i="39" l="1"/>
  <c r="G13" i="35"/>
  <c r="G24" i="35" s="1"/>
  <c r="G38" i="35" s="1"/>
  <c r="G42" i="35" s="1"/>
  <c r="G91" i="35" s="1"/>
  <c r="G94" i="35" s="1"/>
  <c r="G85" i="40"/>
  <c r="G76" i="40"/>
  <c r="G34" i="40"/>
  <c r="G22" i="40"/>
  <c r="H43" i="39" l="1"/>
  <c r="I15" i="34"/>
  <c r="M15" i="34" s="1"/>
  <c r="G36" i="40"/>
  <c r="G87" i="40"/>
  <c r="K89" i="35"/>
  <c r="K76" i="35"/>
  <c r="K24" i="35"/>
  <c r="K38" i="35" s="1"/>
  <c r="K42" i="35" s="1"/>
  <c r="Q13" i="34"/>
  <c r="E17" i="34"/>
  <c r="G97" i="40" s="1"/>
  <c r="K17" i="34"/>
  <c r="G101" i="40" s="1"/>
  <c r="G17" i="34"/>
  <c r="G99" i="40" s="1"/>
  <c r="C17" i="34"/>
  <c r="G96" i="40" s="1"/>
  <c r="L30" i="39"/>
  <c r="L20" i="39"/>
  <c r="L15" i="39"/>
  <c r="L30" i="37"/>
  <c r="L20" i="37"/>
  <c r="L15" i="37"/>
  <c r="A108" i="40"/>
  <c r="K103" i="40"/>
  <c r="K85" i="40"/>
  <c r="I85" i="40"/>
  <c r="K76" i="40"/>
  <c r="I76" i="40"/>
  <c r="A54" i="40"/>
  <c r="K34" i="40"/>
  <c r="I34" i="40"/>
  <c r="K22" i="40"/>
  <c r="I22" i="40"/>
  <c r="I17" i="34" l="1"/>
  <c r="G103" i="40" s="1"/>
  <c r="G105" i="40" s="1"/>
  <c r="Q15" i="34"/>
  <c r="M17" i="34"/>
  <c r="Q17" i="34" s="1"/>
  <c r="L22" i="37"/>
  <c r="L25" i="37" s="1"/>
  <c r="L32" i="37" s="1"/>
  <c r="L35" i="37" s="1"/>
  <c r="L38" i="37" s="1"/>
  <c r="L43" i="37" s="1"/>
  <c r="K87" i="40"/>
  <c r="K105" i="40" s="1"/>
  <c r="K91" i="35"/>
  <c r="K94" i="35" s="1"/>
  <c r="L22" i="39"/>
  <c r="L25" i="39" s="1"/>
  <c r="L32" i="39" s="1"/>
  <c r="L35" i="39" s="1"/>
  <c r="L38" i="39" s="1"/>
  <c r="L43" i="39" s="1"/>
  <c r="K36" i="40"/>
  <c r="I87" i="40"/>
  <c r="I36" i="40"/>
  <c r="I76" i="35" l="1"/>
  <c r="J30" i="39" l="1"/>
  <c r="J20" i="39"/>
  <c r="J15" i="39"/>
  <c r="J22" i="39" l="1"/>
  <c r="J25" i="39" s="1"/>
  <c r="J32" i="39" s="1"/>
  <c r="J35" i="39" s="1"/>
  <c r="J38" i="39" l="1"/>
  <c r="I13" i="35"/>
  <c r="A30" i="34"/>
  <c r="A54" i="35" s="1"/>
  <c r="J43" i="39" l="1"/>
  <c r="I23" i="41"/>
  <c r="I25" i="41" l="1"/>
  <c r="M23" i="41"/>
  <c r="I89" i="35"/>
  <c r="I103" i="40" l="1"/>
  <c r="I105" i="40" s="1"/>
  <c r="M25" i="41"/>
  <c r="J30" i="37"/>
  <c r="J15" i="37"/>
  <c r="A108" i="35" l="1"/>
  <c r="A56" i="35"/>
  <c r="J20" i="37"/>
  <c r="J22" i="37" l="1"/>
  <c r="J25" i="37" l="1"/>
  <c r="J32" i="37" s="1"/>
  <c r="A3" i="35" l="1"/>
  <c r="A57" i="35" s="1"/>
  <c r="J35" i="37" l="1"/>
  <c r="J38" i="37" l="1"/>
  <c r="J43" i="37" s="1"/>
  <c r="I24" i="35" l="1"/>
  <c r="I38" i="35" s="1"/>
  <c r="I42" i="35" s="1"/>
  <c r="I91" i="35" l="1"/>
  <c r="I94" i="35" s="1"/>
</calcChain>
</file>

<file path=xl/sharedStrings.xml><?xml version="1.0" encoding="utf-8"?>
<sst xmlns="http://schemas.openxmlformats.org/spreadsheetml/2006/main" count="321" uniqueCount="167">
  <si>
    <t>Notes</t>
  </si>
  <si>
    <t>Share capital</t>
  </si>
  <si>
    <t>Other income</t>
  </si>
  <si>
    <t>share capital</t>
  </si>
  <si>
    <t>Cash flows from investing activities</t>
  </si>
  <si>
    <t>Cash flows from financing activities</t>
  </si>
  <si>
    <t>Other current liabilities</t>
  </si>
  <si>
    <t>31 December</t>
  </si>
  <si>
    <t>Unappropriated</t>
  </si>
  <si>
    <t>Retained earnings</t>
  </si>
  <si>
    <t>Cash flows from operating activities</t>
  </si>
  <si>
    <t>Current assets</t>
  </si>
  <si>
    <t>Total current assets</t>
  </si>
  <si>
    <t>Non-current assets</t>
  </si>
  <si>
    <t>Total non-current assets</t>
  </si>
  <si>
    <t>Current liabilities</t>
  </si>
  <si>
    <t>Total current liabilities</t>
  </si>
  <si>
    <t>Non-current liabilities</t>
  </si>
  <si>
    <t>Total assets</t>
  </si>
  <si>
    <t>Total liabilities</t>
  </si>
  <si>
    <t>Administrative expenses</t>
  </si>
  <si>
    <t>Gross profit</t>
  </si>
  <si>
    <t>Authorised share capital</t>
  </si>
  <si>
    <t>equity</t>
  </si>
  <si>
    <t>Employee benefit obligations</t>
  </si>
  <si>
    <t>Total equity</t>
  </si>
  <si>
    <t>Total liabilities and equity</t>
  </si>
  <si>
    <t>Change in equity for the period</t>
  </si>
  <si>
    <t>Equity</t>
  </si>
  <si>
    <t>Profit before income tax</t>
  </si>
  <si>
    <t>Other non-current assets</t>
  </si>
  <si>
    <t>Trade and other payables</t>
  </si>
  <si>
    <t>Issued and</t>
  </si>
  <si>
    <t>Statement of Financial Position</t>
  </si>
  <si>
    <t>Statement of Changes in Equity</t>
  </si>
  <si>
    <t>Statement of Cash Flows</t>
  </si>
  <si>
    <t>Cash and cash equivalents</t>
  </si>
  <si>
    <t>Trade and other receivables, net</t>
  </si>
  <si>
    <t>Contract assets</t>
  </si>
  <si>
    <t>Inventories</t>
  </si>
  <si>
    <t>Other current assets</t>
  </si>
  <si>
    <t>Leasehold improvements and equipment, net</t>
  </si>
  <si>
    <t>Issued and paid-up share capital</t>
  </si>
  <si>
    <t>Contract liabilities</t>
  </si>
  <si>
    <t>Long-term loans from financial institutions</t>
  </si>
  <si>
    <t>Other non-current liabilities</t>
  </si>
  <si>
    <t>Total revenue</t>
  </si>
  <si>
    <t>Total cost</t>
  </si>
  <si>
    <t>Baht</t>
  </si>
  <si>
    <t>Profit before expenses</t>
  </si>
  <si>
    <t>Total expense</t>
  </si>
  <si>
    <t>Finance cost</t>
  </si>
  <si>
    <t>Profit before income tax expense</t>
  </si>
  <si>
    <t>Income tax expense</t>
  </si>
  <si>
    <t>Earnings per share</t>
  </si>
  <si>
    <t>Basic earnings per share (Baht)</t>
  </si>
  <si>
    <t>Adjustments for :</t>
  </si>
  <si>
    <t>Employee benefit expenses</t>
  </si>
  <si>
    <t>Interest income</t>
  </si>
  <si>
    <t>Finance costs</t>
  </si>
  <si>
    <t>Changes in operating assets and liabilities :</t>
  </si>
  <si>
    <t>Trade and other receivables</t>
  </si>
  <si>
    <t>before interest and income tax paid</t>
  </si>
  <si>
    <t>Interest paid</t>
  </si>
  <si>
    <t>Income tax paid</t>
  </si>
  <si>
    <t>Proceeds from short-term borrowings from financial institutions</t>
  </si>
  <si>
    <t>Significant non-cash transactions are as follows :</t>
  </si>
  <si>
    <t>Unaudited</t>
  </si>
  <si>
    <t>Audited</t>
  </si>
  <si>
    <t>Current portion of lease liabilities</t>
  </si>
  <si>
    <t>Lease liabilities</t>
  </si>
  <si>
    <t>Share-based payment</t>
  </si>
  <si>
    <t>The accompanying notes form part of this interim financial information.</t>
  </si>
  <si>
    <t>Selling expenses</t>
  </si>
  <si>
    <t>Repayments on short-term borrowings from financial institutions</t>
  </si>
  <si>
    <t>Repayments on long-term borrowings from financial institutions</t>
  </si>
  <si>
    <t>Payment for principal elements of lease payments</t>
  </si>
  <si>
    <t>Acquisition of assets under lease contracts</t>
  </si>
  <si>
    <t xml:space="preserve">Statement of Comprehensive Income </t>
  </si>
  <si>
    <t>Share-based</t>
  </si>
  <si>
    <t>Cash flows before changes in operating assets and liabilities</t>
  </si>
  <si>
    <t>Total</t>
  </si>
  <si>
    <t>Assets</t>
  </si>
  <si>
    <t>Liabilities and equity</t>
  </si>
  <si>
    <t>Right-of-use assets, net</t>
  </si>
  <si>
    <t>Revenue from sales of goods</t>
  </si>
  <si>
    <t>Total comprehensive income for the period</t>
  </si>
  <si>
    <t>Payable for acquisition of equipment</t>
  </si>
  <si>
    <t>Cash and cash equivalents at the beginning of the period</t>
  </si>
  <si>
    <t>Cash and cash equivalents at end of the period</t>
  </si>
  <si>
    <t>2022</t>
  </si>
  <si>
    <t>Opening balance as at 1 January 2022</t>
  </si>
  <si>
    <t>Deposits at financial institutions used as collateral</t>
  </si>
  <si>
    <t>Intangible assets, net</t>
  </si>
  <si>
    <t>Deferred tax assets</t>
  </si>
  <si>
    <t>Total non-current liabilities</t>
  </si>
  <si>
    <t>Appropriated - Legal reserve</t>
  </si>
  <si>
    <t>Legal reserve</t>
  </si>
  <si>
    <t>Retained  earnings</t>
  </si>
  <si>
    <t>Appropriated -</t>
  </si>
  <si>
    <t>paid-up</t>
  </si>
  <si>
    <t>Dividends paid</t>
  </si>
  <si>
    <t>Paid-up share capital</t>
  </si>
  <si>
    <t>Proceeds from overdrafts</t>
  </si>
  <si>
    <t>Repayments for overdrafts</t>
  </si>
  <si>
    <t xml:space="preserve">   430,000,000 ordinary shares of par Baht 0.50 each</t>
  </si>
  <si>
    <t>Gain form disposal of right-of-use assets</t>
  </si>
  <si>
    <t>Proceeds from disposal of right-of-use assets</t>
  </si>
  <si>
    <t>Proceeds from long-term borrowings from financial institutions</t>
  </si>
  <si>
    <t>Proceeds from ordinary share issuance</t>
  </si>
  <si>
    <t>Dividend paid</t>
  </si>
  <si>
    <t>Director ___________________________________</t>
  </si>
  <si>
    <t xml:space="preserve">                                    (                                                         )                     </t>
  </si>
  <si>
    <t>Profit before finance cost and income tax expense</t>
  </si>
  <si>
    <t>30 June</t>
  </si>
  <si>
    <t>Closing balance as at 30 June 2022 (Unaudited)</t>
  </si>
  <si>
    <t>Interest received</t>
  </si>
  <si>
    <t>Cash used in operating activities</t>
  </si>
  <si>
    <t>Net cash used in operating activities</t>
  </si>
  <si>
    <t>Depreciation and amortisation</t>
  </si>
  <si>
    <t>Payments for right-of-use assets</t>
  </si>
  <si>
    <t>Twenty-Four Con &amp; Supply Public Company Limited</t>
  </si>
  <si>
    <t>2023</t>
  </si>
  <si>
    <t xml:space="preserve">   430,000,000 ordinary shares of Baht 0.50 each paid-up</t>
  </si>
  <si>
    <t>Premium on paid-up capital</t>
  </si>
  <si>
    <t>As at 30 June 2023</t>
  </si>
  <si>
    <t>For the three-month period ended 30 June 2023</t>
  </si>
  <si>
    <t>For the six-month period ended 30 June 2023</t>
  </si>
  <si>
    <t>Opening balance as at 1 January 2023</t>
  </si>
  <si>
    <t>Closing balance as at 30 June 2023 (Unaudited)</t>
  </si>
  <si>
    <t>Premium</t>
  </si>
  <si>
    <t>on paid-up</t>
  </si>
  <si>
    <t>capital</t>
  </si>
  <si>
    <t>Separate</t>
  </si>
  <si>
    <t>financial information</t>
  </si>
  <si>
    <t>Consolidated</t>
  </si>
  <si>
    <t>Investment in a subsidiary</t>
  </si>
  <si>
    <t>Attributable to owners of the parent</t>
  </si>
  <si>
    <t>interests</t>
  </si>
  <si>
    <t>owners of</t>
  </si>
  <si>
    <t>the parent</t>
  </si>
  <si>
    <t>Non-controlling</t>
  </si>
  <si>
    <t>Consolidated financial information</t>
  </si>
  <si>
    <t>Separate financial information</t>
  </si>
  <si>
    <t xml:space="preserve">Separate </t>
  </si>
  <si>
    <t>Revenue from construction and service contracts</t>
  </si>
  <si>
    <t>Cost of constructions and services</t>
  </si>
  <si>
    <t>Gain on lease modification</t>
  </si>
  <si>
    <t>Decrease in restricted deposits at financial institutions</t>
  </si>
  <si>
    <t>Payments for intangible assets</t>
  </si>
  <si>
    <t>Payments for acquisition of a subsidiary</t>
  </si>
  <si>
    <t>Payable for share subscription</t>
  </si>
  <si>
    <t>Net cash used in investing activities</t>
  </si>
  <si>
    <t>Net cash generated from (used in) financing activities</t>
  </si>
  <si>
    <t>Net decrease in cash and cash equivalents</t>
  </si>
  <si>
    <t>Note</t>
  </si>
  <si>
    <t>Unrealised loss on foreign exchage rate</t>
  </si>
  <si>
    <t>Proceeds from disposal of equipment</t>
  </si>
  <si>
    <t>Gain form disposal of equipment</t>
  </si>
  <si>
    <t>Payments for purchase of leasehold improvements and equipment</t>
  </si>
  <si>
    <t>Cost of goods sold</t>
  </si>
  <si>
    <t>payment</t>
  </si>
  <si>
    <t>Bank overdrafts and short-term borrowings</t>
  </si>
  <si>
    <t>from financial institutions</t>
  </si>
  <si>
    <t>Current portion of long-term loans from</t>
  </si>
  <si>
    <t>financial institutions</t>
  </si>
  <si>
    <t>Revenue from construction and rendering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</si>
</sst>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;\(#,##0\);&quot;-&quot;;@"/>
    <numFmt numFmtId="167" formatCode="#,##0.00;\(#,##0.00\);&quot;-&quot;;@"/>
    <numFmt numFmtId="168" formatCode="#,##0.00;\(#,##0.00\)"/>
    <numFmt numFmtId="169" formatCode="_-* #,##0_-;\-* #,##0_-;_-* &quot;-&quot;??_-;_-@_-"/>
    <numFmt numFmtId="170" formatCode="#,##0.00\ &quot;F&quot;;\-#,##0.00\ &quot;F&quot;"/>
    <numFmt numFmtId="171" formatCode="dd\-mmm\-yy_)"/>
    <numFmt numFmtId="172" formatCode="0.0%"/>
    <numFmt numFmtId="173" formatCode="0.00_)"/>
    <numFmt numFmtId="174" formatCode="_-* #,##0_฿_-;\-* #,##0_฿_-;_-* &quot;-&quot;_฿_-;_-@_-"/>
    <numFmt numFmtId="175" formatCode="_-* #,##0.00_฿_-;\-* #,##0.00_฿_-;_-* &quot;-&quot;??_฿_-;_-@_-"/>
    <numFmt numFmtId="176" formatCode="_-* #,##0&quot;฿&quot;_-;\-* #,##0&quot;฿&quot;_-;_-* &quot;-&quot;&quot;฿&quot;_-;_-@_-"/>
    <numFmt numFmtId="177" formatCode="_-* #,##0.00&quot;฿&quot;_-;\-* #,##0.00&quot;฿&quot;_-;_-* &quot;-&quot;??&quot;฿&quot;_-;_-@_-"/>
    <numFmt numFmtId="178" formatCode="_-* #,##0.00\ _€_-;\-* #,##0.00\ _€_-;_-* &quot;-&quot;??\ _€_-;_-@_-"/>
    <numFmt numFmtId="179" formatCode="_-* #,##0.00\ &quot;€&quot;_-;\-* #,##0.00\ &quot;€&quot;_-;_-* &quot;-&quot;??\ &quot;€&quot;_-;_-@_-"/>
    <numFmt numFmtId="180" formatCode="0.000"/>
    <numFmt numFmtId="181" formatCode="_(* #,##0.000_);_(* \(#,##0.000\);_(* &quot;-&quot;??_);_(@_)"/>
    <numFmt numFmtId="182" formatCode="\t&quot;฿&quot;#,##0.00_);[Red]\(\t&quot;฿&quot;#,##0.00\)"/>
    <numFmt numFmtId="183" formatCode="#,##0.000"/>
    <numFmt numFmtId="184" formatCode="B1mmm\-yy"/>
    <numFmt numFmtId="185" formatCode="0.000%"/>
    <numFmt numFmtId="186" formatCode="_(* #,##0_);_(* \(#,##0\);_(* &quot;-&quot;_)\ \ \ \ \ ;_(@_)"/>
    <numFmt numFmtId="187" formatCode="#,##0;\(#,##0\);\-"/>
  </numFmts>
  <fonts count="44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0"/>
      <name val="Microsoft Sans Serif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ApFont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pFont"/>
      <charset val="222"/>
    </font>
    <font>
      <b/>
      <sz val="11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0"/>
      <name val="Arial"/>
      <family val="2"/>
      <charset val="222"/>
    </font>
    <font>
      <sz val="11"/>
      <color indexed="8"/>
      <name val="Arial"/>
      <family val="2"/>
    </font>
    <font>
      <b/>
      <sz val="9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4">
    <xf numFmtId="0" fontId="0" fillId="0" borderId="0"/>
    <xf numFmtId="16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9" fillId="0" borderId="0"/>
    <xf numFmtId="0" fontId="7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7" fillId="0" borderId="0" applyFont="0" applyFill="0" applyBorder="0" applyAlignment="0" applyProtection="0"/>
    <xf numFmtId="0" fontId="19" fillId="0" borderId="0"/>
    <xf numFmtId="43" fontId="8" fillId="0" borderId="0" applyFont="0" applyFill="0" applyBorder="0" applyAlignment="0" applyProtection="0"/>
    <xf numFmtId="170" fontId="4" fillId="0" borderId="0"/>
    <xf numFmtId="171" fontId="4" fillId="0" borderId="0"/>
    <xf numFmtId="172" fontId="4" fillId="0" borderId="0"/>
    <xf numFmtId="38" fontId="6" fillId="33" borderId="0" applyNumberFormat="0" applyBorder="0" applyAlignment="0" applyProtection="0"/>
    <xf numFmtId="10" fontId="6" fillId="34" borderId="11" applyNumberFormat="0" applyBorder="0" applyAlignment="0" applyProtection="0"/>
    <xf numFmtId="37" fontId="21" fillId="0" borderId="0"/>
    <xf numFmtId="173" fontId="22" fillId="0" borderId="0"/>
    <xf numFmtId="0" fontId="19" fillId="0" borderId="0"/>
    <xf numFmtId="0" fontId="19" fillId="0" borderId="0"/>
    <xf numFmtId="10" fontId="8" fillId="0" borderId="0" applyFont="0" applyFill="0" applyBorder="0" applyAlignment="0" applyProtection="0"/>
    <xf numFmtId="9" fontId="19" fillId="0" borderId="0" applyFont="0" applyFill="0" applyBorder="0" applyAlignment="0" applyProtection="0"/>
    <xf numFmtId="1" fontId="8" fillId="0" borderId="12" applyNumberFormat="0" applyFill="0" applyAlignment="0" applyProtection="0">
      <alignment horizontal="center" vertical="center"/>
    </xf>
    <xf numFmtId="40" fontId="20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7" fillId="0" borderId="0"/>
    <xf numFmtId="0" fontId="23" fillId="0" borderId="0"/>
    <xf numFmtId="0" fontId="8" fillId="0" borderId="0"/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17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6" fillId="0" borderId="0"/>
    <xf numFmtId="0" fontId="2" fillId="0" borderId="0"/>
    <xf numFmtId="43" fontId="2" fillId="0" borderId="0" applyFont="0" applyFill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7" borderId="6" applyNumberFormat="0" applyAlignment="0" applyProtection="0"/>
    <xf numFmtId="0" fontId="30" fillId="7" borderId="6" applyNumberFormat="0" applyAlignment="0" applyProtection="0"/>
    <xf numFmtId="0" fontId="31" fillId="8" borderId="9" applyNumberFormat="0" applyAlignment="0" applyProtection="0"/>
    <xf numFmtId="0" fontId="31" fillId="8" borderId="9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34" fillId="6" borderId="6" applyNumberFormat="0" applyAlignment="0" applyProtection="0"/>
    <xf numFmtId="0" fontId="34" fillId="6" borderId="6" applyNumberFormat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37" fillId="7" borderId="7" applyNumberFormat="0" applyAlignment="0" applyProtection="0"/>
    <xf numFmtId="0" fontId="37" fillId="7" borderId="7" applyNumberFormat="0" applyAlignment="0" applyProtection="0"/>
    <xf numFmtId="9" fontId="26" fillId="0" borderId="0" applyFont="0" applyFill="0" applyBorder="0" applyAlignment="0" applyProtection="0"/>
    <xf numFmtId="0" fontId="27" fillId="0" borderId="10" applyNumberFormat="0" applyFill="0" applyAlignment="0" applyProtection="0"/>
    <xf numFmtId="0" fontId="27" fillId="0" borderId="10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4" fillId="0" borderId="0"/>
    <xf numFmtId="0" fontId="23" fillId="0" borderId="0"/>
    <xf numFmtId="0" fontId="24" fillId="0" borderId="0"/>
    <xf numFmtId="43" fontId="24" fillId="0" borderId="0" applyFont="0" applyFill="0" applyBorder="0" applyAlignment="0" applyProtection="0"/>
    <xf numFmtId="0" fontId="24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8" fillId="0" borderId="0"/>
    <xf numFmtId="18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39" fillId="0" borderId="0"/>
    <xf numFmtId="43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3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3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4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183" fontId="8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2" fillId="0" borderId="0"/>
    <xf numFmtId="9" fontId="2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8" fillId="0" borderId="0"/>
    <xf numFmtId="41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41" fillId="0" borderId="0" applyNumberFormat="0" applyFill="0" applyBorder="0" applyAlignment="0" applyProtection="0"/>
    <xf numFmtId="0" fontId="8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5" fillId="0" borderId="0"/>
  </cellStyleXfs>
  <cellXfs count="193">
    <xf numFmtId="0" fontId="0" fillId="0" borderId="0" xfId="0"/>
    <xf numFmtId="0" fontId="10" fillId="0" borderId="0" xfId="5" applyFont="1" applyAlignment="1">
      <alignment vertical="center"/>
    </xf>
    <xf numFmtId="37" fontId="10" fillId="0" borderId="0" xfId="5" applyNumberFormat="1" applyFont="1" applyAlignment="1">
      <alignment vertical="center"/>
    </xf>
    <xf numFmtId="0" fontId="10" fillId="0" borderId="0" xfId="5" applyFont="1" applyAlignment="1">
      <alignment horizontal="center" vertical="center"/>
    </xf>
    <xf numFmtId="166" fontId="10" fillId="0" borderId="0" xfId="15" applyNumberFormat="1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1" xfId="5" applyFont="1" applyBorder="1" applyAlignment="1">
      <alignment vertical="center"/>
    </xf>
    <xf numFmtId="37" fontId="10" fillId="0" borderId="1" xfId="5" applyNumberFormat="1" applyFont="1" applyBorder="1" applyAlignment="1">
      <alignment vertical="center"/>
    </xf>
    <xf numFmtId="0" fontId="10" fillId="0" borderId="1" xfId="5" applyFont="1" applyBorder="1" applyAlignment="1">
      <alignment horizontal="center" vertical="center"/>
    </xf>
    <xf numFmtId="166" fontId="10" fillId="0" borderId="1" xfId="15" applyNumberFormat="1" applyFont="1" applyFill="1" applyBorder="1" applyAlignment="1">
      <alignment horizontal="right" vertical="center"/>
    </xf>
    <xf numFmtId="166" fontId="10" fillId="0" borderId="0" xfId="15" applyNumberFormat="1" applyFont="1" applyFill="1" applyBorder="1" applyAlignment="1">
      <alignment horizontal="right" vertical="center"/>
    </xf>
    <xf numFmtId="0" fontId="12" fillId="0" borderId="0" xfId="16" applyFont="1" applyAlignment="1">
      <alignment vertical="center"/>
    </xf>
    <xf numFmtId="0" fontId="12" fillId="0" borderId="0" xfId="16" applyFont="1" applyAlignment="1">
      <alignment horizontal="center" vertical="center"/>
    </xf>
    <xf numFmtId="0" fontId="10" fillId="0" borderId="0" xfId="16" applyFont="1" applyAlignment="1">
      <alignment vertical="center"/>
    </xf>
    <xf numFmtId="0" fontId="10" fillId="0" borderId="1" xfId="16" applyFont="1" applyBorder="1" applyAlignment="1">
      <alignment horizontal="center" vertical="center"/>
    </xf>
    <xf numFmtId="0" fontId="10" fillId="0" borderId="0" xfId="16" applyFont="1" applyAlignment="1">
      <alignment horizontal="center" vertical="center"/>
    </xf>
    <xf numFmtId="0" fontId="13" fillId="0" borderId="0" xfId="16" applyFont="1" applyAlignment="1">
      <alignment vertical="center"/>
    </xf>
    <xf numFmtId="0" fontId="13" fillId="0" borderId="0" xfId="16" quotePrefix="1" applyFont="1" applyAlignment="1">
      <alignment vertical="center"/>
    </xf>
    <xf numFmtId="165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16" quotePrefix="1" applyFont="1" applyAlignment="1">
      <alignment vertical="center"/>
    </xf>
    <xf numFmtId="0" fontId="12" fillId="0" borderId="1" xfId="16" applyFont="1" applyBorder="1" applyAlignment="1">
      <alignment vertical="center"/>
    </xf>
    <xf numFmtId="0" fontId="12" fillId="0" borderId="1" xfId="16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0" fillId="0" borderId="0" xfId="16" applyFont="1" applyAlignment="1">
      <alignment horizontal="left" vertical="center"/>
    </xf>
    <xf numFmtId="0" fontId="12" fillId="0" borderId="0" xfId="16" applyFont="1" applyAlignment="1">
      <alignment horizontal="left" vertical="center"/>
    </xf>
    <xf numFmtId="165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165" fontId="10" fillId="0" borderId="1" xfId="0" applyNumberFormat="1" applyFont="1" applyBorder="1" applyAlignment="1" applyProtection="1">
      <alignment horizontal="right" vertical="center"/>
      <protection locked="0"/>
    </xf>
    <xf numFmtId="0" fontId="10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165" fontId="12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5" fontId="12" fillId="0" borderId="0" xfId="0" applyNumberFormat="1" applyFont="1" applyAlignment="1" applyProtection="1">
      <alignment horizontal="right" vertical="center"/>
      <protection locked="0"/>
    </xf>
    <xf numFmtId="165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6" fontId="11" fillId="0" borderId="0" xfId="0" applyNumberFormat="1" applyFont="1" applyAlignment="1">
      <alignment vertical="center"/>
    </xf>
    <xf numFmtId="166" fontId="11" fillId="0" borderId="1" xfId="0" applyNumberFormat="1" applyFont="1" applyBorder="1" applyAlignment="1">
      <alignment vertical="center"/>
    </xf>
    <xf numFmtId="166" fontId="10" fillId="0" borderId="0" xfId="0" applyNumberFormat="1" applyFont="1" applyAlignment="1">
      <alignment horizontal="right" vertical="center"/>
    </xf>
    <xf numFmtId="166" fontId="12" fillId="0" borderId="0" xfId="5" applyNumberFormat="1" applyFont="1" applyAlignment="1">
      <alignment vertical="center"/>
    </xf>
    <xf numFmtId="166" fontId="10" fillId="2" borderId="0" xfId="5" applyNumberFormat="1" applyFont="1" applyFill="1" applyAlignment="1">
      <alignment horizontal="right" vertical="center"/>
    </xf>
    <xf numFmtId="166" fontId="12" fillId="2" borderId="0" xfId="13" applyNumberFormat="1" applyFont="1" applyFill="1" applyAlignment="1">
      <alignment vertical="center"/>
    </xf>
    <xf numFmtId="166" fontId="12" fillId="0" borderId="0" xfId="16" applyNumberFormat="1" applyFont="1" applyAlignment="1">
      <alignment vertical="center"/>
    </xf>
    <xf numFmtId="166" fontId="12" fillId="2" borderId="0" xfId="1" applyNumberFormat="1" applyFont="1" applyFill="1" applyAlignment="1">
      <alignment vertical="center"/>
    </xf>
    <xf numFmtId="166" fontId="12" fillId="0" borderId="0" xfId="1" applyNumberFormat="1" applyFont="1" applyFill="1" applyAlignment="1">
      <alignment vertical="center"/>
    </xf>
    <xf numFmtId="166" fontId="12" fillId="0" borderId="0" xfId="1" applyNumberFormat="1" applyFont="1" applyAlignment="1">
      <alignment vertical="center"/>
    </xf>
    <xf numFmtId="166" fontId="12" fillId="0" borderId="0" xfId="1" applyNumberFormat="1" applyFont="1" applyAlignment="1">
      <alignment horizontal="right" vertical="center"/>
    </xf>
    <xf numFmtId="166" fontId="12" fillId="2" borderId="0" xfId="1" applyNumberFormat="1" applyFont="1" applyFill="1" applyAlignment="1">
      <alignment horizontal="right" vertical="center"/>
    </xf>
    <xf numFmtId="166" fontId="12" fillId="2" borderId="1" xfId="1" applyNumberFormat="1" applyFont="1" applyFill="1" applyBorder="1" applyAlignment="1">
      <alignment vertical="center"/>
    </xf>
    <xf numFmtId="166" fontId="12" fillId="2" borderId="0" xfId="1" applyNumberFormat="1" applyFont="1" applyFill="1" applyBorder="1" applyAlignment="1">
      <alignment vertical="center"/>
    </xf>
    <xf numFmtId="166" fontId="12" fillId="0" borderId="0" xfId="1" applyNumberFormat="1" applyFont="1" applyFill="1" applyBorder="1" applyAlignment="1">
      <alignment vertical="center"/>
    </xf>
    <xf numFmtId="166" fontId="12" fillId="0" borderId="0" xfId="1" applyNumberFormat="1" applyFont="1" applyFill="1" applyAlignment="1">
      <alignment horizontal="right" vertical="center"/>
    </xf>
    <xf numFmtId="166" fontId="12" fillId="2" borderId="1" xfId="1" applyNumberFormat="1" applyFont="1" applyFill="1" applyBorder="1" applyAlignment="1">
      <alignment horizontal="right" vertical="center"/>
    </xf>
    <xf numFmtId="166" fontId="12" fillId="0" borderId="1" xfId="1" applyNumberFormat="1" applyFont="1" applyFill="1" applyBorder="1" applyAlignment="1">
      <alignment vertical="center"/>
    </xf>
    <xf numFmtId="166" fontId="12" fillId="0" borderId="1" xfId="5" applyNumberFormat="1" applyFont="1" applyBorder="1" applyAlignment="1">
      <alignment horizontal="right" vertical="center"/>
    </xf>
    <xf numFmtId="166" fontId="12" fillId="0" borderId="0" xfId="16" applyNumberFormat="1" applyFont="1" applyAlignment="1">
      <alignment horizontal="right" vertical="center"/>
    </xf>
    <xf numFmtId="166" fontId="12" fillId="0" borderId="1" xfId="16" applyNumberFormat="1" applyFont="1" applyBorder="1" applyAlignment="1">
      <alignment horizontal="right" vertical="center"/>
    </xf>
    <xf numFmtId="166" fontId="12" fillId="2" borderId="0" xfId="17" applyNumberFormat="1" applyFont="1" applyFill="1" applyBorder="1" applyAlignment="1">
      <alignment vertical="center"/>
    </xf>
    <xf numFmtId="166" fontId="12" fillId="2" borderId="0" xfId="1" applyNumberFormat="1" applyFont="1" applyFill="1" applyBorder="1" applyAlignment="1">
      <alignment horizontal="right" vertical="center"/>
    </xf>
    <xf numFmtId="166" fontId="12" fillId="0" borderId="0" xfId="1" applyNumberFormat="1" applyFont="1" applyFill="1" applyBorder="1" applyAlignment="1">
      <alignment horizontal="right" vertical="center"/>
    </xf>
    <xf numFmtId="166" fontId="12" fillId="0" borderId="1" xfId="1" applyNumberFormat="1" applyFont="1" applyFill="1" applyBorder="1" applyAlignment="1">
      <alignment horizontal="right" vertical="center"/>
    </xf>
    <xf numFmtId="166" fontId="12" fillId="2" borderId="2" xfId="1" applyNumberFormat="1" applyFont="1" applyFill="1" applyBorder="1" applyAlignment="1">
      <alignment horizontal="right" vertical="center"/>
    </xf>
    <xf numFmtId="166" fontId="12" fillId="0" borderId="0" xfId="16" applyNumberFormat="1" applyFont="1" applyAlignment="1">
      <alignment horizontal="left" vertical="center"/>
    </xf>
    <xf numFmtId="166" fontId="12" fillId="0" borderId="0" xfId="5" applyNumberFormat="1" applyFont="1" applyAlignment="1">
      <alignment horizontal="right" vertical="center"/>
    </xf>
    <xf numFmtId="166" fontId="12" fillId="0" borderId="1" xfId="16" applyNumberFormat="1" applyFont="1" applyBorder="1" applyAlignment="1">
      <alignment vertical="center"/>
    </xf>
    <xf numFmtId="166" fontId="12" fillId="0" borderId="0" xfId="0" applyNumberFormat="1" applyFont="1" applyAlignment="1" applyProtection="1">
      <alignment horizontal="right" vertical="center"/>
      <protection locked="0"/>
    </xf>
    <xf numFmtId="166" fontId="12" fillId="0" borderId="1" xfId="0" applyNumberFormat="1" applyFont="1" applyBorder="1" applyAlignment="1" applyProtection="1">
      <alignment horizontal="right" vertical="center"/>
      <protection locked="0"/>
    </xf>
    <xf numFmtId="166" fontId="10" fillId="0" borderId="0" xfId="0" applyNumberFormat="1" applyFont="1" applyAlignment="1" applyProtection="1">
      <alignment horizontal="right" vertical="center"/>
      <protection locked="0"/>
    </xf>
    <xf numFmtId="166" fontId="10" fillId="0" borderId="0" xfId="0" applyNumberFormat="1" applyFont="1" applyAlignment="1" applyProtection="1">
      <alignment vertical="center"/>
      <protection locked="0"/>
    </xf>
    <xf numFmtId="166" fontId="10" fillId="0" borderId="1" xfId="0" applyNumberFormat="1" applyFont="1" applyBorder="1" applyAlignment="1" applyProtection="1">
      <alignment horizontal="right" vertical="center"/>
      <protection locked="0"/>
    </xf>
    <xf numFmtId="166" fontId="10" fillId="0" borderId="0" xfId="9" applyNumberFormat="1" applyFont="1" applyAlignment="1">
      <alignment horizontal="right" vertical="center"/>
    </xf>
    <xf numFmtId="166" fontId="12" fillId="0" borderId="0" xfId="9" applyNumberFormat="1" applyFont="1" applyAlignment="1" applyProtection="1">
      <alignment horizontal="right" vertical="center"/>
      <protection locked="0"/>
    </xf>
    <xf numFmtId="166" fontId="10" fillId="0" borderId="0" xfId="9" applyNumberFormat="1" applyFont="1" applyAlignment="1" applyProtection="1">
      <alignment horizontal="right" vertical="center"/>
      <protection locked="0"/>
    </xf>
    <xf numFmtId="166" fontId="12" fillId="0" borderId="2" xfId="0" applyNumberFormat="1" applyFont="1" applyBorder="1" applyAlignment="1" applyProtection="1">
      <alignment horizontal="right" vertical="center"/>
      <protection locked="0"/>
    </xf>
    <xf numFmtId="166" fontId="12" fillId="2" borderId="0" xfId="0" applyNumberFormat="1" applyFont="1" applyFill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166" fontId="13" fillId="2" borderId="0" xfId="0" applyNumberFormat="1" applyFont="1" applyFill="1" applyAlignment="1">
      <alignment horizontal="right" vertical="center"/>
    </xf>
    <xf numFmtId="166" fontId="13" fillId="0" borderId="0" xfId="0" applyNumberFormat="1" applyFont="1" applyAlignment="1">
      <alignment horizontal="right" vertical="center"/>
    </xf>
    <xf numFmtId="166" fontId="12" fillId="2" borderId="0" xfId="0" applyNumberFormat="1" applyFont="1" applyFill="1" applyAlignment="1" applyProtection="1">
      <alignment horizontal="right" vertical="center"/>
      <protection locked="0"/>
    </xf>
    <xf numFmtId="166" fontId="13" fillId="0" borderId="0" xfId="0" applyNumberFormat="1" applyFont="1" applyAlignment="1">
      <alignment horizontal="center" vertical="center"/>
    </xf>
    <xf numFmtId="166" fontId="12" fillId="2" borderId="1" xfId="0" applyNumberFormat="1" applyFont="1" applyFill="1" applyBorder="1" applyAlignment="1" applyProtection="1">
      <alignment horizontal="right" vertical="center"/>
      <protection locked="0"/>
    </xf>
    <xf numFmtId="166" fontId="12" fillId="0" borderId="0" xfId="0" applyNumberFormat="1" applyFont="1" applyAlignment="1">
      <alignment vertical="center"/>
    </xf>
    <xf numFmtId="166" fontId="12" fillId="2" borderId="0" xfId="0" applyNumberFormat="1" applyFont="1" applyFill="1" applyAlignment="1">
      <alignment vertical="center"/>
    </xf>
    <xf numFmtId="166" fontId="12" fillId="2" borderId="2" xfId="0" applyNumberFormat="1" applyFont="1" applyFill="1" applyBorder="1" applyAlignment="1" applyProtection="1">
      <alignment horizontal="right" vertical="center"/>
      <protection locked="0"/>
    </xf>
    <xf numFmtId="166" fontId="10" fillId="0" borderId="0" xfId="8" quotePrefix="1" applyNumberFormat="1" applyFont="1" applyAlignment="1">
      <alignment horizontal="right" vertical="center"/>
    </xf>
    <xf numFmtId="166" fontId="10" fillId="0" borderId="0" xfId="8" applyNumberFormat="1" applyFont="1" applyAlignment="1">
      <alignment horizontal="right" vertical="center"/>
    </xf>
    <xf numFmtId="166" fontId="10" fillId="0" borderId="1" xfId="8" applyNumberFormat="1" applyFont="1" applyBorder="1" applyAlignment="1">
      <alignment horizontal="right" vertical="center"/>
    </xf>
    <xf numFmtId="166" fontId="10" fillId="2" borderId="0" xfId="0" applyNumberFormat="1" applyFont="1" applyFill="1" applyAlignment="1">
      <alignment horizontal="right" vertical="center"/>
    </xf>
    <xf numFmtId="166" fontId="12" fillId="2" borderId="1" xfId="0" applyNumberFormat="1" applyFont="1" applyFill="1" applyBorder="1" applyAlignment="1">
      <alignment horizontal="right" vertical="center"/>
    </xf>
    <xf numFmtId="166" fontId="12" fillId="0" borderId="1" xfId="0" applyNumberFormat="1" applyFont="1" applyBorder="1" applyAlignment="1">
      <alignment horizontal="right" vertical="center"/>
    </xf>
    <xf numFmtId="166" fontId="12" fillId="2" borderId="0" xfId="2" applyNumberFormat="1" applyFont="1" applyFill="1" applyBorder="1" applyAlignment="1">
      <alignment horizontal="right" vertical="center"/>
    </xf>
    <xf numFmtId="166" fontId="12" fillId="0" borderId="0" xfId="2" applyNumberFormat="1" applyFont="1" applyFill="1" applyBorder="1" applyAlignment="1">
      <alignment horizontal="right" vertical="center"/>
    </xf>
    <xf numFmtId="166" fontId="12" fillId="0" borderId="2" xfId="1" applyNumberFormat="1" applyFont="1" applyFill="1" applyBorder="1" applyAlignment="1">
      <alignment horizontal="right" vertical="center"/>
    </xf>
    <xf numFmtId="167" fontId="12" fillId="2" borderId="2" xfId="0" applyNumberFormat="1" applyFont="1" applyFill="1" applyBorder="1" applyAlignment="1">
      <alignment horizontal="right" vertical="center"/>
    </xf>
    <xf numFmtId="166" fontId="10" fillId="0" borderId="0" xfId="5" applyNumberFormat="1" applyFont="1" applyAlignment="1">
      <alignment horizontal="right" vertical="center"/>
    </xf>
    <xf numFmtId="166" fontId="12" fillId="0" borderId="0" xfId="13" applyNumberFormat="1" applyFont="1" applyFill="1" applyAlignment="1">
      <alignment vertical="center"/>
    </xf>
    <xf numFmtId="166" fontId="15" fillId="2" borderId="0" xfId="15" quotePrefix="1" applyNumberFormat="1" applyFont="1" applyFill="1" applyAlignment="1">
      <alignment horizontal="right" vertical="center"/>
    </xf>
    <xf numFmtId="166" fontId="15" fillId="0" borderId="0" xfId="15" quotePrefix="1" applyNumberFormat="1" applyFont="1" applyFill="1" applyAlignment="1">
      <alignment horizontal="right" vertical="center"/>
    </xf>
    <xf numFmtId="166" fontId="15" fillId="2" borderId="0" xfId="15" applyNumberFormat="1" applyFont="1" applyFill="1" applyAlignment="1">
      <alignment horizontal="right" vertical="center"/>
    </xf>
    <xf numFmtId="166" fontId="15" fillId="0" borderId="0" xfId="15" applyNumberFormat="1" applyFont="1" applyFill="1" applyAlignment="1">
      <alignment horizontal="right" vertical="center"/>
    </xf>
    <xf numFmtId="166" fontId="15" fillId="2" borderId="0" xfId="15" applyNumberFormat="1" applyFont="1" applyFill="1" applyBorder="1" applyAlignment="1">
      <alignment horizontal="right" vertical="center"/>
    </xf>
    <xf numFmtId="166" fontId="15" fillId="0" borderId="0" xfId="15" applyNumberFormat="1" applyFont="1" applyFill="1" applyBorder="1" applyAlignment="1">
      <alignment horizontal="right" vertical="center"/>
    </xf>
    <xf numFmtId="166" fontId="15" fillId="0" borderId="1" xfId="15" applyNumberFormat="1" applyFont="1" applyFill="1" applyBorder="1" applyAlignment="1">
      <alignment horizontal="right" vertical="center"/>
    </xf>
    <xf numFmtId="0" fontId="14" fillId="0" borderId="0" xfId="19" applyFont="1" applyAlignment="1">
      <alignment vertical="center"/>
    </xf>
    <xf numFmtId="37" fontId="14" fillId="0" borderId="0" xfId="19" applyNumberFormat="1" applyFont="1" applyAlignment="1">
      <alignment vertical="center"/>
    </xf>
    <xf numFmtId="0" fontId="14" fillId="0" borderId="0" xfId="19" applyFont="1" applyAlignment="1">
      <alignment horizontal="center" vertical="center"/>
    </xf>
    <xf numFmtId="166" fontId="14" fillId="0" borderId="0" xfId="15" applyNumberFormat="1" applyFont="1" applyFill="1" applyAlignment="1">
      <alignment horizontal="right" vertical="center"/>
    </xf>
    <xf numFmtId="0" fontId="14" fillId="0" borderId="1" xfId="19" applyFont="1" applyBorder="1" applyAlignment="1">
      <alignment vertical="center"/>
    </xf>
    <xf numFmtId="37" fontId="14" fillId="0" borderId="1" xfId="19" applyNumberFormat="1" applyFont="1" applyBorder="1" applyAlignment="1">
      <alignment vertical="center"/>
    </xf>
    <xf numFmtId="0" fontId="14" fillId="0" borderId="1" xfId="19" applyFont="1" applyBorder="1" applyAlignment="1">
      <alignment horizontal="center" vertical="center"/>
    </xf>
    <xf numFmtId="166" fontId="14" fillId="0" borderId="1" xfId="15" applyNumberFormat="1" applyFont="1" applyFill="1" applyBorder="1" applyAlignment="1">
      <alignment horizontal="right" vertical="center"/>
    </xf>
    <xf numFmtId="166" fontId="14" fillId="0" borderId="0" xfId="15" applyNumberFormat="1" applyFont="1" applyFill="1" applyBorder="1" applyAlignment="1">
      <alignment horizontal="right" vertical="center"/>
    </xf>
    <xf numFmtId="0" fontId="15" fillId="0" borderId="0" xfId="19" quotePrefix="1" applyFont="1" applyAlignment="1">
      <alignment vertical="center"/>
    </xf>
    <xf numFmtId="0" fontId="15" fillId="0" borderId="0" xfId="19" applyFont="1" applyAlignment="1">
      <alignment vertical="center"/>
    </xf>
    <xf numFmtId="37" fontId="15" fillId="0" borderId="0" xfId="19" applyNumberFormat="1" applyFont="1" applyAlignment="1">
      <alignment vertical="center"/>
    </xf>
    <xf numFmtId="0" fontId="15" fillId="0" borderId="0" xfId="19" applyFont="1" applyAlignment="1">
      <alignment horizontal="center" vertical="center"/>
    </xf>
    <xf numFmtId="0" fontId="15" fillId="0" borderId="0" xfId="19" quotePrefix="1" applyFont="1" applyAlignment="1">
      <alignment horizontal="center" vertical="center"/>
    </xf>
    <xf numFmtId="37" fontId="15" fillId="0" borderId="0" xfId="19" quotePrefix="1" applyNumberFormat="1" applyFont="1" applyAlignment="1">
      <alignment vertical="center"/>
    </xf>
    <xf numFmtId="168" fontId="15" fillId="0" borderId="0" xfId="19" applyNumberFormat="1" applyFont="1" applyAlignment="1">
      <alignment vertical="center"/>
    </xf>
    <xf numFmtId="168" fontId="14" fillId="0" borderId="0" xfId="19" applyNumberFormat="1" applyFont="1" applyAlignment="1">
      <alignment vertical="center"/>
    </xf>
    <xf numFmtId="0" fontId="15" fillId="0" borderId="1" xfId="19" applyFont="1" applyBorder="1" applyAlignment="1">
      <alignment vertical="center"/>
    </xf>
    <xf numFmtId="37" fontId="15" fillId="0" borderId="1" xfId="19" applyNumberFormat="1" applyFont="1" applyBorder="1" applyAlignment="1">
      <alignment vertical="center"/>
    </xf>
    <xf numFmtId="0" fontId="15" fillId="0" borderId="1" xfId="19" applyFont="1" applyBorder="1" applyAlignment="1">
      <alignment horizontal="center" vertical="center"/>
    </xf>
    <xf numFmtId="0" fontId="15" fillId="2" borderId="0" xfId="19" applyFont="1" applyFill="1" applyAlignment="1">
      <alignment vertical="center"/>
    </xf>
    <xf numFmtId="166" fontId="12" fillId="0" borderId="0" xfId="15" applyNumberFormat="1" applyFont="1" applyFill="1" applyAlignment="1">
      <alignment horizontal="right" vertical="center"/>
    </xf>
    <xf numFmtId="166" fontId="12" fillId="0" borderId="0" xfId="15" applyNumberFormat="1" applyFont="1" applyFill="1" applyBorder="1" applyAlignment="1">
      <alignment horizontal="right" vertical="center"/>
    </xf>
    <xf numFmtId="166" fontId="12" fillId="0" borderId="1" xfId="15" applyNumberFormat="1" applyFont="1" applyFill="1" applyBorder="1" applyAlignment="1">
      <alignment horizontal="right" vertical="center"/>
    </xf>
    <xf numFmtId="166" fontId="12" fillId="0" borderId="2" xfId="15" applyNumberFormat="1" applyFont="1" applyFill="1" applyBorder="1" applyAlignment="1">
      <alignment horizontal="right" vertical="center"/>
    </xf>
    <xf numFmtId="0" fontId="10" fillId="0" borderId="0" xfId="19" applyFont="1" applyAlignment="1">
      <alignment vertical="center"/>
    </xf>
    <xf numFmtId="0" fontId="12" fillId="0" borderId="0" xfId="19" applyFont="1" applyAlignment="1">
      <alignment vertical="center"/>
    </xf>
    <xf numFmtId="37" fontId="12" fillId="0" borderId="0" xfId="19" applyNumberFormat="1" applyFont="1" applyAlignment="1">
      <alignment vertical="center"/>
    </xf>
    <xf numFmtId="0" fontId="12" fillId="0" borderId="0" xfId="19" quotePrefix="1" applyFont="1" applyAlignment="1">
      <alignment horizontal="center" vertical="center"/>
    </xf>
    <xf numFmtId="0" fontId="12" fillId="0" borderId="0" xfId="19" quotePrefix="1" applyFont="1" applyAlignment="1">
      <alignment vertical="center"/>
    </xf>
    <xf numFmtId="166" fontId="12" fillId="2" borderId="0" xfId="15" quotePrefix="1" applyNumberFormat="1" applyFont="1" applyFill="1" applyAlignment="1">
      <alignment horizontal="right" vertical="center"/>
    </xf>
    <xf numFmtId="166" fontId="12" fillId="0" borderId="0" xfId="15" quotePrefix="1" applyNumberFormat="1" applyFont="1" applyFill="1" applyAlignment="1">
      <alignment horizontal="right" vertical="center"/>
    </xf>
    <xf numFmtId="0" fontId="12" fillId="0" borderId="0" xfId="19" applyFont="1" applyAlignment="1">
      <alignment horizontal="center" vertical="center"/>
    </xf>
    <xf numFmtId="166" fontId="12" fillId="2" borderId="0" xfId="15" applyNumberFormat="1" applyFont="1" applyFill="1" applyAlignment="1">
      <alignment horizontal="right" vertical="center"/>
    </xf>
    <xf numFmtId="166" fontId="12" fillId="2" borderId="0" xfId="15" applyNumberFormat="1" applyFont="1" applyFill="1" applyBorder="1" applyAlignment="1">
      <alignment horizontal="right" vertical="center"/>
    </xf>
    <xf numFmtId="37" fontId="12" fillId="0" borderId="0" xfId="19" quotePrefix="1" applyNumberFormat="1" applyFont="1" applyAlignment="1">
      <alignment vertical="center"/>
    </xf>
    <xf numFmtId="168" fontId="12" fillId="0" borderId="0" xfId="19" applyNumberFormat="1" applyFont="1" applyAlignment="1">
      <alignment vertical="center"/>
    </xf>
    <xf numFmtId="166" fontId="12" fillId="2" borderId="1" xfId="15" applyNumberFormat="1" applyFont="1" applyFill="1" applyBorder="1" applyAlignment="1">
      <alignment horizontal="right" vertical="center"/>
    </xf>
    <xf numFmtId="37" fontId="10" fillId="0" borderId="0" xfId="19" applyNumberFormat="1" applyFont="1" applyAlignment="1">
      <alignment vertical="center"/>
    </xf>
    <xf numFmtId="168" fontId="10" fillId="0" borderId="0" xfId="19" applyNumberFormat="1" applyFont="1" applyAlignment="1">
      <alignment vertical="center"/>
    </xf>
    <xf numFmtId="166" fontId="12" fillId="2" borderId="2" xfId="15" applyNumberFormat="1" applyFont="1" applyFill="1" applyBorder="1" applyAlignment="1">
      <alignment horizontal="right" vertical="center"/>
    </xf>
    <xf numFmtId="0" fontId="10" fillId="0" borderId="1" xfId="19" applyFont="1" applyBorder="1" applyAlignment="1">
      <alignment vertical="center"/>
    </xf>
    <xf numFmtId="37" fontId="10" fillId="0" borderId="1" xfId="19" applyNumberFormat="1" applyFont="1" applyBorder="1" applyAlignment="1">
      <alignment vertical="center"/>
    </xf>
    <xf numFmtId="0" fontId="10" fillId="0" borderId="1" xfId="19" applyFont="1" applyBorder="1" applyAlignment="1">
      <alignment horizontal="center" vertical="center"/>
    </xf>
    <xf numFmtId="166" fontId="12" fillId="0" borderId="1" xfId="15" quotePrefix="1" applyNumberFormat="1" applyFont="1" applyFill="1" applyBorder="1" applyAlignment="1">
      <alignment horizontal="right" vertical="center"/>
    </xf>
    <xf numFmtId="166" fontId="12" fillId="2" borderId="1" xfId="15" quotePrefix="1" applyNumberFormat="1" applyFont="1" applyFill="1" applyBorder="1" applyAlignment="1">
      <alignment horizontal="right" vertical="center"/>
    </xf>
    <xf numFmtId="0" fontId="12" fillId="0" borderId="1" xfId="19" applyFont="1" applyBorder="1" applyAlignment="1">
      <alignment vertical="center"/>
    </xf>
    <xf numFmtId="166" fontId="13" fillId="2" borderId="1" xfId="0" applyNumberFormat="1" applyFont="1" applyFill="1" applyBorder="1" applyAlignment="1">
      <alignment horizontal="right" vertical="center"/>
    </xf>
    <xf numFmtId="166" fontId="12" fillId="0" borderId="0" xfId="1" applyNumberFormat="1" applyFont="1" applyBorder="1" applyAlignment="1">
      <alignment horizontal="right" vertical="center"/>
    </xf>
    <xf numFmtId="37" fontId="10" fillId="0" borderId="1" xfId="8" quotePrefix="1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0" xfId="8" applyFont="1" applyAlignment="1">
      <alignment horizontal="center" vertical="center"/>
    </xf>
    <xf numFmtId="0" fontId="10" fillId="0" borderId="0" xfId="8" applyFont="1" applyAlignment="1">
      <alignment horizontal="right" vertical="center"/>
    </xf>
    <xf numFmtId="0" fontId="10" fillId="0" borderId="1" xfId="8" applyFont="1" applyBorder="1" applyAlignment="1">
      <alignment horizontal="center" vertical="center"/>
    </xf>
    <xf numFmtId="0" fontId="15" fillId="0" borderId="0" xfId="292" applyFont="1" applyAlignment="1">
      <alignment vertical="center"/>
    </xf>
    <xf numFmtId="0" fontId="15" fillId="0" borderId="0" xfId="292" applyFont="1" applyAlignment="1">
      <alignment horizontal="left" vertical="center"/>
    </xf>
    <xf numFmtId="0" fontId="12" fillId="0" borderId="0" xfId="292" applyFont="1" applyAlignment="1">
      <alignment vertical="center"/>
    </xf>
    <xf numFmtId="0" fontId="12" fillId="0" borderId="0" xfId="292" applyFont="1" applyAlignment="1">
      <alignment horizontal="left" vertical="center"/>
    </xf>
    <xf numFmtId="37" fontId="12" fillId="0" borderId="0" xfId="292" applyNumberFormat="1" applyFont="1" applyAlignment="1">
      <alignment vertical="center"/>
    </xf>
    <xf numFmtId="37" fontId="15" fillId="0" borderId="0" xfId="292" applyNumberFormat="1" applyFont="1" applyAlignment="1">
      <alignment vertical="center"/>
    </xf>
    <xf numFmtId="166" fontId="12" fillId="0" borderId="0" xfId="18" applyNumberFormat="1" applyFont="1" applyAlignment="1">
      <alignment horizontal="right" vertical="center"/>
    </xf>
    <xf numFmtId="166" fontId="13" fillId="0" borderId="1" xfId="0" applyNumberFormat="1" applyFont="1" applyBorder="1" applyAlignment="1">
      <alignment horizontal="right" vertical="center"/>
    </xf>
    <xf numFmtId="167" fontId="12" fillId="0" borderId="2" xfId="0" applyNumberFormat="1" applyFont="1" applyBorder="1" applyAlignment="1">
      <alignment horizontal="right" vertical="center"/>
    </xf>
    <xf numFmtId="166" fontId="12" fillId="0" borderId="0" xfId="17" applyNumberFormat="1" applyFont="1" applyFill="1" applyBorder="1" applyAlignment="1">
      <alignment vertical="center"/>
    </xf>
    <xf numFmtId="166" fontId="10" fillId="0" borderId="0" xfId="15" applyNumberFormat="1" applyFont="1" applyFill="1" applyBorder="1" applyAlignment="1">
      <alignment horizontal="center" vertical="center"/>
    </xf>
    <xf numFmtId="166" fontId="10" fillId="0" borderId="1" xfId="15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87" fontId="10" fillId="0" borderId="0" xfId="0" applyNumberFormat="1" applyFont="1" applyAlignment="1">
      <alignment vertical="center"/>
    </xf>
    <xf numFmtId="165" fontId="12" fillId="0" borderId="1" xfId="1" applyNumberFormat="1" applyFont="1" applyBorder="1" applyAlignment="1">
      <alignment vertical="center"/>
    </xf>
    <xf numFmtId="166" fontId="10" fillId="2" borderId="0" xfId="9" applyNumberFormat="1" applyFont="1" applyFill="1" applyAlignment="1">
      <alignment horizontal="right" vertical="center"/>
    </xf>
    <xf numFmtId="166" fontId="10" fillId="2" borderId="0" xfId="9" applyNumberFormat="1" applyFont="1" applyFill="1" applyAlignment="1" applyProtection="1">
      <alignment horizontal="right" vertical="center"/>
      <protection locked="0"/>
    </xf>
    <xf numFmtId="186" fontId="10" fillId="0" borderId="0" xfId="293" applyNumberFormat="1" applyFont="1" applyAlignment="1">
      <alignment horizontal="center" vertical="center" wrapText="1"/>
    </xf>
    <xf numFmtId="186" fontId="10" fillId="0" borderId="0" xfId="293" applyNumberFormat="1" applyFont="1" applyAlignment="1">
      <alignment horizontal="center" vertical="center"/>
    </xf>
    <xf numFmtId="0" fontId="10" fillId="0" borderId="1" xfId="20" applyFont="1" applyBorder="1" applyAlignment="1">
      <alignment horizontal="center" vertical="center"/>
    </xf>
    <xf numFmtId="168" fontId="12" fillId="0" borderId="0" xfId="19" applyNumberFormat="1" applyFont="1" applyAlignment="1">
      <alignment horizontal="center" vertical="center"/>
    </xf>
    <xf numFmtId="0" fontId="12" fillId="0" borderId="1" xfId="8" applyFont="1" applyBorder="1" applyAlignment="1">
      <alignment horizontal="justify" vertical="center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 applyProtection="1">
      <alignment horizontal="left" vertical="center"/>
      <protection locked="0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6" fontId="10" fillId="0" borderId="13" xfId="0" applyNumberFormat="1" applyFont="1" applyBorder="1" applyAlignment="1">
      <alignment horizontal="center" vertical="center"/>
    </xf>
    <xf numFmtId="165" fontId="43" fillId="0" borderId="1" xfId="0" applyNumberFormat="1" applyFont="1" applyBorder="1" applyAlignment="1">
      <alignment horizontal="center" vertical="center"/>
    </xf>
    <xf numFmtId="186" fontId="10" fillId="0" borderId="1" xfId="293" applyNumberFormat="1" applyFont="1" applyBorder="1" applyAlignment="1">
      <alignment horizontal="center" vertical="center" wrapText="1"/>
    </xf>
  </cellXfs>
  <cellStyles count="294">
    <cellStyle name="20% - Accent1 2" xfId="57" xr:uid="{03A63A86-7E86-4B09-A4D4-D18C0D00F705}"/>
    <cellStyle name="20% - Accent1 3" xfId="58" xr:uid="{F8684315-EA72-4332-BE76-27602CDC26E0}"/>
    <cellStyle name="20% - Accent2 2" xfId="59" xr:uid="{173C2D84-534E-4040-88EE-9AEB44E3BE51}"/>
    <cellStyle name="20% - Accent2 3" xfId="60" xr:uid="{5E43FD46-C388-4317-AD87-CFBE0D495DB6}"/>
    <cellStyle name="20% - Accent3 2" xfId="61" xr:uid="{619AB485-98DC-46F4-A1C0-31E60E0AB393}"/>
    <cellStyle name="20% - Accent3 3" xfId="62" xr:uid="{770A3E74-B68E-41C8-8E27-65178C197FF0}"/>
    <cellStyle name="20% - Accent4 2" xfId="63" xr:uid="{09C07E22-C226-4D7D-A5E6-7BD7AD3AC7A4}"/>
    <cellStyle name="20% - Accent4 3" xfId="64" xr:uid="{6F333CB7-3848-42B6-B107-707638246E4A}"/>
    <cellStyle name="20% - Accent5 2" xfId="65" xr:uid="{3BEB5151-133B-43EE-98BB-62ADB8496BBE}"/>
    <cellStyle name="20% - Accent5 3" xfId="66" xr:uid="{29DDE66B-8266-451A-82F4-FA948DA571B5}"/>
    <cellStyle name="20% - Accent6 2" xfId="67" xr:uid="{ECC42F99-F77D-402F-AB07-C58D1DAC6517}"/>
    <cellStyle name="20% - Accent6 3" xfId="68" xr:uid="{731FC29F-6A79-4E47-94BF-FEB8D0A40DCC}"/>
    <cellStyle name="40% - Accent1 2" xfId="69" xr:uid="{3EA714C8-CF80-45A1-A4A2-449CD3C37786}"/>
    <cellStyle name="40% - Accent1 3" xfId="70" xr:uid="{9364CCC1-93BC-498C-AD69-5C69FCCCDE16}"/>
    <cellStyle name="40% - Accent2 2" xfId="71" xr:uid="{7DA89DAB-5D9E-451C-9A5D-04460E58FEB1}"/>
    <cellStyle name="40% - Accent2 3" xfId="72" xr:uid="{22771C22-9C26-4B17-8FEC-809C166CE48D}"/>
    <cellStyle name="40% - Accent3 2" xfId="73" xr:uid="{DB18BE7A-34A0-4BFD-9A64-9883AAAE8240}"/>
    <cellStyle name="40% - Accent3 3" xfId="74" xr:uid="{35F64932-9196-441B-B9FD-D2ACE5F5A300}"/>
    <cellStyle name="40% - Accent4 2" xfId="75" xr:uid="{83E5B24D-2E17-46CB-8DB0-32A398860BCC}"/>
    <cellStyle name="40% - Accent4 3" xfId="76" xr:uid="{BC10367B-8E1D-4A03-B41A-5F541552B932}"/>
    <cellStyle name="40% - Accent5 2" xfId="77" xr:uid="{0B572005-F99C-49DE-8E69-34D6FAAD9FB2}"/>
    <cellStyle name="40% - Accent5 3" xfId="78" xr:uid="{4D18818B-79FA-4BF4-BCF1-A7A5F8A01A64}"/>
    <cellStyle name="40% - Accent6 2" xfId="79" xr:uid="{BE4670FE-1C7A-473B-B583-C47CE14A6CA8}"/>
    <cellStyle name="40% - Accent6 3" xfId="80" xr:uid="{2717C456-A50E-4CE2-A9CE-212A4BFA7921}"/>
    <cellStyle name="60% - Accent1 2" xfId="81" xr:uid="{DF701442-8D2F-4934-B014-D46A791652E5}"/>
    <cellStyle name="60% - Accent1 3" xfId="82" xr:uid="{3855A9CF-2D88-4816-B841-7032EA670E74}"/>
    <cellStyle name="60% - Accent2 2" xfId="83" xr:uid="{A2B59A38-2889-400D-925C-0BAEA19BB594}"/>
    <cellStyle name="60% - Accent2 3" xfId="84" xr:uid="{8CE26859-FF2B-4F87-99B7-39C0BBE4E3AB}"/>
    <cellStyle name="60% - Accent3 2" xfId="85" xr:uid="{BF3BC88E-FA26-4B19-8749-78A15F75FB55}"/>
    <cellStyle name="60% - Accent3 3" xfId="86" xr:uid="{4605CF94-9A13-42E1-9A03-7BFDCB380AB4}"/>
    <cellStyle name="60% - Accent4 2" xfId="87" xr:uid="{FC58337B-FC1E-4348-97B0-6561A0F4B706}"/>
    <cellStyle name="60% - Accent4 3" xfId="88" xr:uid="{B03A563D-69F7-46BE-BCFF-E3E974FCFBC8}"/>
    <cellStyle name="60% - Accent5 2" xfId="89" xr:uid="{BF91C32D-32F4-4477-B584-B6B538B761FB}"/>
    <cellStyle name="60% - Accent5 3" xfId="90" xr:uid="{03F3ED82-F9EC-4B86-9573-4E99F6B285AA}"/>
    <cellStyle name="60% - Accent6 2" xfId="91" xr:uid="{EA064B22-0474-43BD-A54E-5B6AC17E4DFB}"/>
    <cellStyle name="60% - Accent6 3" xfId="92" xr:uid="{030650FD-C2B8-43CC-A067-658292D05F23}"/>
    <cellStyle name="Accent1 2" xfId="93" xr:uid="{DC848F9B-2ED1-48A4-9837-CB0A1F83C49A}"/>
    <cellStyle name="Accent1 3" xfId="94" xr:uid="{EBF704FF-2644-4975-A10A-884D39978580}"/>
    <cellStyle name="Accent2 2" xfId="95" xr:uid="{2C3288FF-C62E-41EB-98A9-DAA3228BDE67}"/>
    <cellStyle name="Accent2 3" xfId="96" xr:uid="{DAF8B9C3-6B5B-46EE-9F5A-6CB92B424560}"/>
    <cellStyle name="Accent3 2" xfId="97" xr:uid="{AF8A5CD4-E0D2-4930-8B6A-C28107A90D4A}"/>
    <cellStyle name="Accent3 3" xfId="98" xr:uid="{D5328F1F-2603-45F8-8EA0-D9828BC843C8}"/>
    <cellStyle name="Accent4 2" xfId="99" xr:uid="{075F3079-7457-4478-8A5E-9981BF238880}"/>
    <cellStyle name="Accent4 3" xfId="100" xr:uid="{787412FB-2BFE-472E-8240-521F0B650AB1}"/>
    <cellStyle name="Accent5 2" xfId="101" xr:uid="{44FB88B7-6AE3-43C7-962E-383232C51073}"/>
    <cellStyle name="Accent5 3" xfId="102" xr:uid="{5B97023F-C983-4487-8B45-47EA976CE890}"/>
    <cellStyle name="Accent6 2" xfId="103" xr:uid="{26224B13-7E59-4A40-817F-39539A290FA2}"/>
    <cellStyle name="Accent6 3" xfId="104" xr:uid="{64CC2349-4FD9-465C-9B88-698A91C9E414}"/>
    <cellStyle name="Bad 2" xfId="105" xr:uid="{F30614DF-7281-4235-9EC5-46C64470EC57}"/>
    <cellStyle name="Bad 3" xfId="106" xr:uid="{0F4A20AC-514C-4A62-BC0E-77B27670AE5C}"/>
    <cellStyle name="Calculation 2" xfId="107" xr:uid="{DFB95E4F-D8CC-490C-BE89-5C8E4FE761D0}"/>
    <cellStyle name="Calculation 3" xfId="108" xr:uid="{B2196AE1-6AC5-41D2-9EC5-32804592058F}"/>
    <cellStyle name="Check Cell 2" xfId="109" xr:uid="{5111D3F0-2717-49FA-88B3-9EC03FE7DF74}"/>
    <cellStyle name="Check Cell 3" xfId="110" xr:uid="{A63C4B17-E1DE-4518-B656-4A44EDB54625}"/>
    <cellStyle name="Comma" xfId="1" builtinId="3"/>
    <cellStyle name="Comma 10" xfId="157" xr:uid="{A745D662-8BCF-4F8E-A7BE-CF268543EB50}"/>
    <cellStyle name="Comma 11" xfId="2" xr:uid="{00000000-0005-0000-0000-000001000000}"/>
    <cellStyle name="Comma 11 2" xfId="158" xr:uid="{CC48F8DF-8AF3-4004-9E28-BA9008E139F7}"/>
    <cellStyle name="Comma 12" xfId="159" xr:uid="{006A135F-4B42-40FF-A1EF-35B71F7DD4A4}"/>
    <cellStyle name="Comma 13" xfId="160" xr:uid="{5B0FA2CF-9CAB-4761-ABA5-2DBBFB9BB68C}"/>
    <cellStyle name="Comma 14" xfId="161" xr:uid="{7C6CF209-6D7E-4064-A1CD-59DF025F9C11}"/>
    <cellStyle name="Comma 15" xfId="162" xr:uid="{6B43A2B5-9615-405B-82A2-22B920D20D17}"/>
    <cellStyle name="Comma 16" xfId="163" xr:uid="{EECC25A6-F0B7-43F7-88DC-2DA839BA7A92}"/>
    <cellStyle name="Comma 17" xfId="164" xr:uid="{D10B4E4A-5DBC-4B8F-BB99-24CE984C8207}"/>
    <cellStyle name="Comma 18" xfId="165" xr:uid="{78E922E2-50FF-4948-B5CC-A48EFE21884A}"/>
    <cellStyle name="Comma 19" xfId="140" xr:uid="{03394E16-EFDD-42AA-9E4E-B1EF5DC2CF2D}"/>
    <cellStyle name="Comma 2" xfId="3" xr:uid="{00000000-0005-0000-0000-000002000000}"/>
    <cellStyle name="Comma 2 10" xfId="23" xr:uid="{24DBE63A-B50D-4275-826C-BEADFDD482B9}"/>
    <cellStyle name="Comma 2 2" xfId="13" xr:uid="{8958D457-36B5-44AA-BAAC-263F82526916}"/>
    <cellStyle name="Comma 2 2 10" xfId="148" xr:uid="{EBA34801-E304-476B-B457-519C2AAF254E}"/>
    <cellStyle name="Comma 2 2 11" xfId="284" xr:uid="{25C3172B-3698-4085-80DF-D866FFDAE017}"/>
    <cellStyle name="Comma 2 2 12" xfId="48" xr:uid="{50D40FEE-096B-4FB8-8C56-F3628DBAE0D8}"/>
    <cellStyle name="Comma 2 2 2" xfId="141" xr:uid="{30440FE0-DE23-4012-91F9-89ABF0AB3151}"/>
    <cellStyle name="Comma 2 2 3" xfId="166" xr:uid="{576EEB31-867E-4E7F-AFF6-DDA373CADABA}"/>
    <cellStyle name="Comma 2 2 4" xfId="167" xr:uid="{3B7D17D5-C1EA-4919-85FE-8F9FCD2D66C3}"/>
    <cellStyle name="Comma 2 2 5" xfId="168" xr:uid="{141F95CE-5946-42F6-95E6-93FF8B7BE268}"/>
    <cellStyle name="Comma 2 2 6" xfId="169" xr:uid="{B6011885-40EC-4ACC-A023-7793D4796632}"/>
    <cellStyle name="Comma 2 2 7" xfId="170" xr:uid="{48B9BFAD-AB9C-4842-B36C-37E838AEBF65}"/>
    <cellStyle name="Comma 2 2 8" xfId="171" xr:uid="{DB44DD85-DE24-4149-8167-565A0E16A0D6}"/>
    <cellStyle name="Comma 2 2 9" xfId="138" xr:uid="{BC76C858-C0DB-409D-968A-B73A6E2AF2F7}"/>
    <cellStyle name="Comma 2 20" xfId="10" xr:uid="{8EE5BF23-F608-43FE-9BB4-150A372EA3CC}"/>
    <cellStyle name="Comma 2 25" xfId="15" xr:uid="{DE023E4F-005C-42BA-8F06-2BDD825647FC}"/>
    <cellStyle name="Comma 2 25 2" xfId="285" xr:uid="{134A35F5-C0F3-4601-8A7A-B2D6103FD8DB}"/>
    <cellStyle name="Comma 2 3" xfId="172" xr:uid="{14ED4A6B-D726-4932-BB64-F7D6EDB24508}"/>
    <cellStyle name="Comma 2 3 2" xfId="173" xr:uid="{6C72422E-29DD-4E1C-BA84-C6ACB5A310FB}"/>
    <cellStyle name="Comma 2 3 3" xfId="174" xr:uid="{DDD8972A-8510-4809-B257-40CB29FD9AB1}"/>
    <cellStyle name="Comma 2 3 4" xfId="175" xr:uid="{1B41FCD8-694F-4685-842D-E1475E17D239}"/>
    <cellStyle name="Comma 2 3 5" xfId="176" xr:uid="{40167116-8C5E-47E3-BFFD-4CABE1D9E30D}"/>
    <cellStyle name="Comma 2 4" xfId="177" xr:uid="{9156E66F-1D0D-4838-96E3-32BAB5DEC612}"/>
    <cellStyle name="Comma 2 4 2" xfId="178" xr:uid="{6A1D6FF1-5FD9-4A2E-9815-70FFF700AA07}"/>
    <cellStyle name="Comma 2 4 3" xfId="179" xr:uid="{050246A3-C204-45DD-BF45-EC13F74BA54F}"/>
    <cellStyle name="Comma 2 4 4" xfId="180" xr:uid="{2B1DC485-97B5-4712-A301-F6FFCBB70CF9}"/>
    <cellStyle name="Comma 2 4 5" xfId="181" xr:uid="{6024C51C-9439-4FE4-8F84-F6BD6CE52C7A}"/>
    <cellStyle name="Comma 2 4 6" xfId="182" xr:uid="{77408B07-3F84-4B24-B496-D19114D1E8D3}"/>
    <cellStyle name="Comma 2 5" xfId="4" xr:uid="{00000000-0005-0000-0000-000003000000}"/>
    <cellStyle name="Comma 2 5 2" xfId="183" xr:uid="{12248D73-72A7-4CB0-BC9E-016671099F78}"/>
    <cellStyle name="Comma 2 6" xfId="184" xr:uid="{E5259C9E-549C-4BD1-A458-ADBDA869283C}"/>
    <cellStyle name="Comma 2 7" xfId="185" xr:uid="{995E64D9-2176-40BC-8BE4-7D0B8D1C74C4}"/>
    <cellStyle name="Comma 2 8" xfId="186" xr:uid="{484B6922-A22A-4B41-821F-00AFD798AEB2}"/>
    <cellStyle name="Comma 2 9" xfId="187" xr:uid="{A7C31DAA-5592-4EDC-B09F-7B87FFA159A9}"/>
    <cellStyle name="Comma 20" xfId="271" xr:uid="{BBB0B31A-4EA5-4C15-80C4-6C948439430E}"/>
    <cellStyle name="Comma 21" xfId="276" xr:uid="{1A98ABBF-E745-4ED9-AA05-FC58D28C64CA}"/>
    <cellStyle name="Comma 22" xfId="278" xr:uid="{D9CCAC8C-3301-4E60-A00D-AFAA4FED7424}"/>
    <cellStyle name="Comma 23" xfId="280" xr:uid="{8EEC73C3-9786-438E-8FB3-EB4183F5F07E}"/>
    <cellStyle name="Comma 24" xfId="286" xr:uid="{202C8E29-F412-4CC3-8F3A-2EE3A2B95037}"/>
    <cellStyle name="Comma 25" xfId="283" xr:uid="{F5E46145-1488-4EB7-9356-FF255C5C8F16}"/>
    <cellStyle name="Comma 3" xfId="14" xr:uid="{49549998-ECD4-491A-BBD5-BC1A4F18B295}"/>
    <cellStyle name="Comma 3 2" xfId="49" xr:uid="{42C647F1-96ED-42E8-9EA1-2456276F3D4A}"/>
    <cellStyle name="Comma 3 2 2" xfId="188" xr:uid="{6963E0F2-99B1-486C-B7C3-9BC122B27329}"/>
    <cellStyle name="Comma 3 2 3" xfId="147" xr:uid="{50AC9593-F58A-4EFD-B06C-753B39C50F72}"/>
    <cellStyle name="Comma 3 3" xfId="189" xr:uid="{BF6AAEDA-2CD3-4017-97FB-350B6970839B}"/>
    <cellStyle name="Comma 3 3 2" xfId="190" xr:uid="{093EE769-88DC-4C53-BA89-7046315FE8CE}"/>
    <cellStyle name="Comma 3 3 3" xfId="191" xr:uid="{D1B7CDCD-8B43-4313-9B99-D972E84DD377}"/>
    <cellStyle name="Comma 3 3 4" xfId="192" xr:uid="{7F26ED63-7DE6-4AC9-A5A4-E7AD747A0A79}"/>
    <cellStyle name="Comma 3 4" xfId="193" xr:uid="{8DBA13A3-C54E-4BF9-9756-768AAB4CFF34}"/>
    <cellStyle name="Comma 3 5" xfId="25" xr:uid="{6384E5F0-9535-4A82-B0FC-D0E56742E4B0}"/>
    <cellStyle name="Comma 4" xfId="12" xr:uid="{3F35835C-A7AF-4FD5-A990-BF0145DC400F}"/>
    <cellStyle name="Comma 4 2" xfId="194" xr:uid="{6672B6C3-B262-4278-878B-8D3678838572}"/>
    <cellStyle name="Comma 4 3" xfId="195" xr:uid="{F29F27B6-B8F7-43BB-89E0-C41A066429DA}"/>
    <cellStyle name="Comma 4 4" xfId="149" xr:uid="{E002F8C4-390A-4A23-A308-3BAE134CD750}"/>
    <cellStyle name="Comma 4 5" xfId="56" xr:uid="{C586424B-5248-474A-82BA-E53E0F7DAFAE}"/>
    <cellStyle name="Comma 5" xfId="21" xr:uid="{6FEF0047-3A99-492B-8C15-47C7CD79748D}"/>
    <cellStyle name="Comma 5 2" xfId="196" xr:uid="{C1FEEDB0-33AB-4DC4-9B31-909C77D07F53}"/>
    <cellStyle name="Comma 5 2 2" xfId="275" xr:uid="{9983B8FA-932B-46D9-AD05-41BCD773A300}"/>
    <cellStyle name="Comma 5 3" xfId="197" xr:uid="{84AC14BB-42DC-4249-9A1C-CC415964D442}"/>
    <cellStyle name="Comma 5 4" xfId="198" xr:uid="{05ABAE4B-B724-4A9C-BC35-6AE1DCC26F5F}"/>
    <cellStyle name="Comma 5 5" xfId="199" xr:uid="{E90C2CF8-EEB0-4F04-9AE1-183D7FDC51B4}"/>
    <cellStyle name="Comma 5 6" xfId="200" xr:uid="{E04E83FC-8216-4431-8FB0-3C7F596A06AE}"/>
    <cellStyle name="Comma 5 7" xfId="156" xr:uid="{491B0DBD-C6C5-43D4-9166-208583A78F48}"/>
    <cellStyle name="Comma 5 8" xfId="53" xr:uid="{007178EF-5E7F-4BB9-B837-000CE5F610A8}"/>
    <cellStyle name="Comma 6" xfId="135" xr:uid="{2D6C567B-4665-469A-90DA-DEB781C9E62A}"/>
    <cellStyle name="Comma 6 2" xfId="201" xr:uid="{3AF0AF2E-28E9-4C08-8E7B-184FFF53A42D}"/>
    <cellStyle name="Comma 7" xfId="202" xr:uid="{D7321F3F-6386-48ED-995B-8FD6B785421A}"/>
    <cellStyle name="Comma 7 2" xfId="203" xr:uid="{A2B5DBC8-3ACD-4576-913E-4C114D890E14}"/>
    <cellStyle name="Comma 8" xfId="204" xr:uid="{4E97D1C5-1856-440B-ADFA-72588AE9DD4A}"/>
    <cellStyle name="Comma 8 2" xfId="205" xr:uid="{A9D9A352-C409-4504-82C5-5519D00D8B9D}"/>
    <cellStyle name="Comma 8 3" xfId="206" xr:uid="{57CB31C1-07D4-4352-849B-F1CEA4B0D12F}"/>
    <cellStyle name="Comma 8 4" xfId="207" xr:uid="{8BEF0F8E-1E7C-4E7C-B421-D598F72A1CE1}"/>
    <cellStyle name="Comma 9" xfId="208" xr:uid="{CB00A6A1-7D6E-4B2E-B7F6-EFBA45848AD1}"/>
    <cellStyle name="comma zerodec" xfId="26" xr:uid="{ADAA0982-EE56-413B-AE51-9C62156312DA}"/>
    <cellStyle name="Comma_Cashflow megachem 2" xfId="17" xr:uid="{D7791D6E-AE84-43BB-8F9D-E32428583215}"/>
    <cellStyle name="Currency 2" xfId="50" xr:uid="{85E724E3-0C3A-4F4C-A509-0EE2D971BE2D}"/>
    <cellStyle name="Currency1" xfId="27" xr:uid="{69A66827-E633-43AC-B562-D305ABADF240}"/>
    <cellStyle name="Dollar (zero dec)" xfId="28" xr:uid="{72DA522A-0C0E-4794-A391-E08A0C0B3AD5}"/>
    <cellStyle name="Explanatory Text 2" xfId="111" xr:uid="{9FA06BC5-E7EE-4BE4-AD4E-4EE6A85C296E}"/>
    <cellStyle name="Explanatory Text 3" xfId="112" xr:uid="{7CB32041-C221-4CD0-B122-412202D77B47}"/>
    <cellStyle name="Good 2" xfId="113" xr:uid="{7E0EFA76-EB2E-4429-93E7-989B57E5C3F9}"/>
    <cellStyle name="Good 3" xfId="114" xr:uid="{B097D72D-4F85-411E-AC4E-D064B42F4008}"/>
    <cellStyle name="Grey" xfId="29" xr:uid="{56C0B9AD-AFFD-4845-9C9F-09DCEA8BEAB5}"/>
    <cellStyle name="Heading 1 2" xfId="115" xr:uid="{6A4F7720-FCB0-43DD-AFCA-C2546573C5A0}"/>
    <cellStyle name="Heading 2 2" xfId="116" xr:uid="{65099A1D-9A4B-43AF-AC2D-7401C168285B}"/>
    <cellStyle name="Heading 3 2" xfId="117" xr:uid="{1661EB35-5008-400D-8992-5017DC6FFE91}"/>
    <cellStyle name="Heading 4 2" xfId="118" xr:uid="{83581E1C-2E91-4E97-B725-225C88E1B54D}"/>
    <cellStyle name="Hyperlink 2" xfId="47" xr:uid="{D199093C-0B7A-4CF5-8326-0F20BDAFA847}"/>
    <cellStyle name="Hyperlink 3" xfId="273" xr:uid="{9CA33E39-F47D-46B0-B28C-893CEDF13A15}"/>
    <cellStyle name="Input [yellow]" xfId="30" xr:uid="{B509170C-01B9-45D9-B595-33B081EF1BB4}"/>
    <cellStyle name="Input 2" xfId="119" xr:uid="{A1E49C60-7AB6-448C-8F97-A6AD265BD33E}"/>
    <cellStyle name="Input 3" xfId="120" xr:uid="{6BD600EB-71EB-4092-96B3-5B2EBBA4A66D}"/>
    <cellStyle name="Linked Cell 2" xfId="121" xr:uid="{F03994EB-2B48-42F0-923B-590135B88E39}"/>
    <cellStyle name="Linked Cell 3" xfId="122" xr:uid="{C0F7481E-C61A-471C-AD55-42550430379B}"/>
    <cellStyle name="Neutral 2" xfId="123" xr:uid="{403C798C-B8C9-48DD-AAF1-B8870F427122}"/>
    <cellStyle name="Neutral 3" xfId="124" xr:uid="{15FE4B6B-D503-4459-A7AB-8F888D84DA88}"/>
    <cellStyle name="no dec" xfId="31" xr:uid="{F226BFF3-6A3D-498F-B3AF-0ED49B7535B1}"/>
    <cellStyle name="Normal" xfId="0" builtinId="0"/>
    <cellStyle name="Normal - Style1" xfId="32" xr:uid="{5FE44EE5-7085-4DA6-8458-1B67D78613AD}"/>
    <cellStyle name="Normal 10" xfId="209" xr:uid="{2A9AB868-AA6E-4B00-976C-E2977BF7E714}"/>
    <cellStyle name="Normal 11" xfId="210" xr:uid="{D48A1590-840C-468A-AD2F-4C50521FF5EC}"/>
    <cellStyle name="Normal 12" xfId="211" xr:uid="{1C9A05C6-2026-4902-BEF8-BE3AFB18C034}"/>
    <cellStyle name="Normal 12 2" xfId="11" xr:uid="{148EF7B0-FA00-4851-A4FC-166ABED9B4E3}"/>
    <cellStyle name="Normal 13" xfId="212" xr:uid="{618FD786-5D58-468B-BA79-3379B1AC2F55}"/>
    <cellStyle name="Normal 14" xfId="213" xr:uid="{C919CC07-3486-4ADC-A550-ED35AA0569C8}"/>
    <cellStyle name="Normal 15" xfId="214" xr:uid="{4C30AC29-FDCF-4F4B-BF84-CA5175135095}"/>
    <cellStyle name="Normal 16" xfId="215" xr:uid="{456C5EBA-F6C2-4862-B737-5E6058486E14}"/>
    <cellStyle name="Normal 17" xfId="216" xr:uid="{974717EA-E1DC-4CBE-A71A-F966F5DEBBBC}"/>
    <cellStyle name="Normal 18" xfId="217" xr:uid="{0FC8F054-FF7F-4F85-9188-91010BB5ED4D}"/>
    <cellStyle name="Normal 188 5" xfId="9" xr:uid="{C2A59945-95CC-484D-A6AF-70CFCF3C3DCD}"/>
    <cellStyle name="Normal 19" xfId="218" xr:uid="{777B1DF5-F7D1-4608-B263-29070E42D399}"/>
    <cellStyle name="Normal 2" xfId="5" xr:uid="{00000000-0005-0000-0000-000005000000}"/>
    <cellStyle name="Normal 2 2" xfId="18" xr:uid="{1A2FEE79-6A89-448B-94C7-6C764071E69B}"/>
    <cellStyle name="Normal 2 2 2" xfId="51" xr:uid="{ED0ADB48-CABC-4FB9-956D-6E5F71F1F01B}"/>
    <cellStyle name="Normal 2 2 2 2" xfId="137" xr:uid="{E9D60114-C78F-4F1B-9B1D-D5048BADAF3E}"/>
    <cellStyle name="Normal 2 2 2 3" xfId="220" xr:uid="{38613440-5509-4506-A97C-6C95C48C51B0}"/>
    <cellStyle name="Normal 2 2 2 4" xfId="221" xr:uid="{A83A3285-7DC2-4104-B15F-5BECC491031B}"/>
    <cellStyle name="Normal 2 2 2 5" xfId="219" xr:uid="{C3DCFDBB-0291-41E8-988F-59837DDAD390}"/>
    <cellStyle name="Normal 2 2 3" xfId="222" xr:uid="{B69AE7E0-150A-4E64-93C7-4B4551CF933E}"/>
    <cellStyle name="Normal 2 2 4" xfId="223" xr:uid="{BDB1E6DF-A573-4EBF-A415-B53542F5A106}"/>
    <cellStyle name="Normal 2 2 5" xfId="224" xr:uid="{E97511C6-2644-4B67-807B-732B1777721A}"/>
    <cellStyle name="Normal 2 3" xfId="19" xr:uid="{ABEC5EBA-4F96-478E-BD4D-878CF62D3180}"/>
    <cellStyle name="Normal 2 3 2" xfId="45" xr:uid="{2D5CA2C8-9A96-4F96-B5B8-1009E0F33F24}"/>
    <cellStyle name="Normal 2 4" xfId="225" xr:uid="{01B51BF2-B88A-432C-A1F5-9A536319B835}"/>
    <cellStyle name="Normal 2 5" xfId="226" xr:uid="{DE8B1579-763D-4FE7-9124-54635EFE8C11}"/>
    <cellStyle name="Normal 2 6" xfId="227" xr:uid="{072C1ADA-2361-48E7-9D8F-4326BEEA9180}"/>
    <cellStyle name="Normal 2 7" xfId="228" xr:uid="{31044C5E-7618-4F9E-91A2-9A89D1783BAB}"/>
    <cellStyle name="Normal 2 8" xfId="229" xr:uid="{B72099B7-C912-47C7-A422-F4C2B6102076}"/>
    <cellStyle name="Normal 2 9" xfId="230" xr:uid="{73C3C092-68EF-4020-81D8-CBD50F5D7F55}"/>
    <cellStyle name="Normal 20" xfId="231" xr:uid="{49F22F0E-E5A9-4BDF-9C26-56FCDCEA6D12}"/>
    <cellStyle name="Normal 21" xfId="139" xr:uid="{074A1415-568F-4C47-91AE-DCB532FD71B3}"/>
    <cellStyle name="Normal 22" xfId="272" xr:uid="{DE8CA7A0-D975-4EF4-ADFD-8DA58BA81A7E}"/>
    <cellStyle name="Normal 23" xfId="6" xr:uid="{00000000-0005-0000-0000-000006000000}"/>
    <cellStyle name="Normal 23 2" xfId="277" xr:uid="{13FE5358-B558-459B-9B76-67C558A565A1}"/>
    <cellStyle name="Normal 24" xfId="136" xr:uid="{DEAED899-8BA6-4E1E-88B0-BC87C7741E4B}"/>
    <cellStyle name="Normal 25" xfId="7" xr:uid="{00000000-0005-0000-0000-000007000000}"/>
    <cellStyle name="Normal 26" xfId="22" xr:uid="{F321923E-46D6-4FD5-BAD9-EAFA5E6B1ED9}"/>
    <cellStyle name="Normal 27" xfId="281" xr:uid="{81B3BF59-EE6D-4ACD-8443-E03E29B23FA7}"/>
    <cellStyle name="Normal 28" xfId="287" xr:uid="{866F653C-3C48-4C9D-968D-6F69D90891D0}"/>
    <cellStyle name="Normal 29" xfId="289" xr:uid="{A4F6741E-03F1-458B-9F10-23BA28C29A8F}"/>
    <cellStyle name="Normal 3" xfId="20" xr:uid="{DEE88758-A807-4C3B-8B1D-D4B763A86698}"/>
    <cellStyle name="Normal 3 2" xfId="33" xr:uid="{91F57CCB-5129-4123-BFAB-E55B9F4D1FA8}"/>
    <cellStyle name="Normal 3 2 2" xfId="134" xr:uid="{945821B9-8583-49CE-8998-0C44410429CD}"/>
    <cellStyle name="Normal 3 3" xfId="34" xr:uid="{7D75C610-1687-4C2A-8189-2B98FA3F2B10}"/>
    <cellStyle name="Normal 3 3 2" xfId="232" xr:uid="{5D5C04CF-D329-43D0-9D93-46EFEDA46FA6}"/>
    <cellStyle name="Normal 3 4" xfId="46" xr:uid="{34B56649-BAB3-4BB8-8D54-FBD95E21089F}"/>
    <cellStyle name="Normal 3 4 2" xfId="279" xr:uid="{D8DF1B9E-216C-4EEA-ACE9-C503377577DD}"/>
    <cellStyle name="Normal 3 5" xfId="133" xr:uid="{7174006C-9DE8-4EA3-B466-84F289BBABC4}"/>
    <cellStyle name="Normal 3 6" xfId="142" xr:uid="{9FDB2CEA-E22B-4C1B-A13C-C405AEEF1725}"/>
    <cellStyle name="Normal 3 7" xfId="24" xr:uid="{A979B73E-BE9C-4DA6-8429-9D22E2FD1541}"/>
    <cellStyle name="Normal 3 8" xfId="292" xr:uid="{939AFC7C-0E1D-4BBB-9F27-59D59C2DC22E}"/>
    <cellStyle name="Normal 4" xfId="54" xr:uid="{EA79E2A2-009C-4E82-BFB0-6571B8375483}"/>
    <cellStyle name="Normal 4 2" xfId="233" xr:uid="{D52485E4-B299-4F3A-BE98-9A9CF4A3C558}"/>
    <cellStyle name="Normal 4 3" xfId="274" xr:uid="{130902F6-9166-4BDD-A8FF-ABFA3E62A0F1}"/>
    <cellStyle name="Normal 4 4" xfId="150" xr:uid="{D65CA21C-2111-4BB5-A397-739778864586}"/>
    <cellStyle name="Normal 5" xfId="55" xr:uid="{05C25230-B4A2-4D6D-9351-7E7B664B6079}"/>
    <cellStyle name="Normal 5 2" xfId="234" xr:uid="{ED5FDE19-E0CB-47F2-BC26-BFFC856878AB}"/>
    <cellStyle name="Normal 5 3" xfId="151" xr:uid="{D0EEAF7D-D97A-495F-B097-C02845247CA1}"/>
    <cellStyle name="Normal 6" xfId="44" xr:uid="{A2BA0D69-6F2F-46CE-B466-41E3826BD68C}"/>
    <cellStyle name="Normal 6 2" xfId="236" xr:uid="{84CC710D-F2DA-45C6-98A2-C1FA22256BEA}"/>
    <cellStyle name="Normal 6 3" xfId="235" xr:uid="{2D0D5DC1-2489-42C0-9D57-66B4BE1A4C01}"/>
    <cellStyle name="Normal 7" xfId="132" xr:uid="{5B586056-A81D-4339-A7FD-9A3E6268DC82}"/>
    <cellStyle name="Normal 7 2" xfId="237" xr:uid="{E7273B17-AD85-438E-B7AB-34AF922B364D}"/>
    <cellStyle name="Normal 8" xfId="238" xr:uid="{752FF314-7516-4FA7-B241-D95F25EAC73A}"/>
    <cellStyle name="Normal 9" xfId="239" xr:uid="{C30A60D5-BCF1-476A-ABB9-40CB7F85617B}"/>
    <cellStyle name="Normal_Cashflow megachem 2" xfId="16" xr:uid="{1F6633E6-3AA5-46FE-AEDE-E2A939D2B208}"/>
    <cellStyle name="Normal_Noble-47t" xfId="293" xr:uid="{21CB1089-7DC1-4DE7-934E-B3282C9DFAD7}"/>
    <cellStyle name="Normal_Noble-E04" xfId="8" xr:uid="{00000000-0005-0000-0000-00000A000000}"/>
    <cellStyle name="Output 2" xfId="125" xr:uid="{61C068DA-4200-4881-8404-9FFF47122982}"/>
    <cellStyle name="Output 3" xfId="126" xr:uid="{F01380B8-2307-4CE3-AAD1-210337540AD0}"/>
    <cellStyle name="Percent [2]" xfId="35" xr:uid="{4FC8C8E7-031B-46E7-81E7-0976A78C0F88}"/>
    <cellStyle name="Percent 10" xfId="240" xr:uid="{FBA8F63A-550D-4DCF-8A94-CE8600E0E705}"/>
    <cellStyle name="Percent 11" xfId="241" xr:uid="{63159ECF-3666-4CF1-A334-7C559F753BD9}"/>
    <cellStyle name="Percent 12" xfId="242" xr:uid="{368AAC7F-B6DD-4B3B-9E24-88E1DDBE936C}"/>
    <cellStyle name="Percent 13" xfId="243" xr:uid="{D104AE76-18DD-40D5-ABF3-B30701900EAA}"/>
    <cellStyle name="Percent 14" xfId="244" xr:uid="{EB967109-6317-4E7E-AD66-C7297093E79E}"/>
    <cellStyle name="Percent 15" xfId="270" xr:uid="{4AA3C1F7-5780-4A5E-9674-DE2F8E1DDD25}"/>
    <cellStyle name="Percent 16" xfId="282" xr:uid="{F3EFE7DB-3D06-4299-855A-164795EC8DFB}"/>
    <cellStyle name="Percent 17" xfId="291" xr:uid="{651DFCAC-2680-4238-93D8-050E667BB474}"/>
    <cellStyle name="Percent 18" xfId="288" xr:uid="{40B91665-CEA4-4E67-B944-7F6D7E80418C}"/>
    <cellStyle name="Percent 19" xfId="290" xr:uid="{3D12B5C1-66C4-43A8-85FF-9602AF88A519}"/>
    <cellStyle name="Percent 2" xfId="36" xr:uid="{1301AB9C-FCB9-4AB3-8A68-B2DC1D65A1CE}"/>
    <cellStyle name="Percent 2 2" xfId="52" xr:uid="{7FF9E9BF-DD96-4659-898B-4EE69E0A81FE}"/>
    <cellStyle name="Percent 3" xfId="127" xr:uid="{77E950C9-F084-4260-9D7E-3D4736FB61D0}"/>
    <cellStyle name="Percent 3 2" xfId="143" xr:uid="{D5FED5EF-5EEA-47A2-AAFE-C07C49F1B4A5}"/>
    <cellStyle name="Percent 4" xfId="245" xr:uid="{F15ADB8F-57EF-49FC-84F6-8940A05881B7}"/>
    <cellStyle name="Percent 5" xfId="246" xr:uid="{33C155D4-9DF8-4EC9-9854-AC1FB9B2294C}"/>
    <cellStyle name="Percent 6" xfId="247" xr:uid="{F9D42A8B-C358-4417-96D1-545518BA11AC}"/>
    <cellStyle name="Percent 7" xfId="248" xr:uid="{7815742C-085A-4B7E-9AE0-3C610003774E}"/>
    <cellStyle name="Percent 8" xfId="249" xr:uid="{D042F82A-9616-4B40-B4A5-651775859AF8}"/>
    <cellStyle name="Percent 9" xfId="250" xr:uid="{B76E650C-6356-434E-ABF4-AB0F49F00A1F}"/>
    <cellStyle name="Quantity" xfId="37" xr:uid="{8B0AD00F-7945-427A-A00B-69BFFC63021A}"/>
    <cellStyle name="Times New Roman" xfId="38" xr:uid="{5D59A6E0-42D0-4667-9A39-058A7838A952}"/>
    <cellStyle name="Total 2" xfId="128" xr:uid="{33D7ABFE-F761-441E-A113-FD61FBB5167C}"/>
    <cellStyle name="Total 3" xfId="129" xr:uid="{87EF927F-35BF-43EF-A08A-E409A9D385BA}"/>
    <cellStyle name="Warning Text 2" xfId="130" xr:uid="{F308BAEB-33D2-4E7A-9C95-16877A3285E2}"/>
    <cellStyle name="Warning Text 3" xfId="131" xr:uid="{CA709EE2-FC54-4D5C-9301-71D32254BE90}"/>
    <cellStyle name="เครื่องหมายจุลภาค [0]_1" xfId="39" xr:uid="{64159DA2-4BBB-4B3C-847C-EF4F9730BFA7}"/>
    <cellStyle name="เครื่องหมายจุลภาค 2" xfId="152" xr:uid="{4996F987-FC91-4196-8D2D-F06A3B5A47F8}"/>
    <cellStyle name="เครื่องหมายจุลภาค 2 2" xfId="251" xr:uid="{460E9F8A-523E-49B3-BEB1-F355357C00C4}"/>
    <cellStyle name="เครื่องหมายจุลภาค 3" xfId="146" xr:uid="{0FD21D3A-126B-4AED-8AFD-0657F610CE3C}"/>
    <cellStyle name="เครื่องหมายจุลภาค 3 2" xfId="145" xr:uid="{1CACC6A5-0A5E-4625-93C2-6FBDB5F72C7C}"/>
    <cellStyle name="เครื่องหมายจุลภาค 3 2 2" xfId="252" xr:uid="{BEC458A6-F8B7-4028-8210-DA328E774247}"/>
    <cellStyle name="เครื่องหมายจุลภาค 3 3" xfId="153" xr:uid="{FE966978-176B-4FB3-B547-921BC856F032}"/>
    <cellStyle name="เครื่องหมายจุลภาค 3 4" xfId="253" xr:uid="{316495CB-A603-492C-81DE-CAA61E605712}"/>
    <cellStyle name="เครื่องหมายจุลภาค 3 5" xfId="254" xr:uid="{74129D8B-1739-4DB1-8872-DAAFB3540028}"/>
    <cellStyle name="เครื่องหมายจุลภาค 3 6" xfId="255" xr:uid="{AF31697B-B8CE-4B1D-A1B9-8A07A15A3114}"/>
    <cellStyle name="เครื่องหมายจุลภาค 4" xfId="154" xr:uid="{8BFB9DF5-4F4B-4030-B39C-8DCA037549CC}"/>
    <cellStyle name="เครื่องหมายจุลภาค 4 2" xfId="256" xr:uid="{02B8E5F9-BB20-4243-9B81-482CE5F7257B}"/>
    <cellStyle name="เครื่องหมายจุลภาค 5" xfId="257" xr:uid="{F9D35DBE-AF21-49C0-82D6-A37BD86A402E}"/>
    <cellStyle name="เครื่องหมายจุลภาค_1" xfId="40" xr:uid="{9C7B236F-D430-41ED-9C0F-EF19812A6A69}"/>
    <cellStyle name="เครื่องหมายสกุลเงิน [0]_1" xfId="41" xr:uid="{B2E95EA3-B416-4BA4-93CB-340ADBDCCB71}"/>
    <cellStyle name="เครื่องหมายสกุลเงิน_1" xfId="42" xr:uid="{EA6BD525-B568-44C9-944F-B12D3EB085FD}"/>
    <cellStyle name="เปอร์เซ็นต์ 2" xfId="258" xr:uid="{96D46546-2575-4549-8E28-95C4E521C0FB}"/>
    <cellStyle name="เปอร์เซ็นต์ 2 2" xfId="259" xr:uid="{D23183A1-B4C6-438F-8734-E2EC0FBD054C}"/>
    <cellStyle name="เปอร์เซ็นต์ 2 3" xfId="260" xr:uid="{99D96447-3613-4A89-A330-6D5691BA571F}"/>
    <cellStyle name="เปอร์เซ็นต์ 3" xfId="261" xr:uid="{494E921D-F61C-464C-87E5-EB348A7B3F8F}"/>
    <cellStyle name="ปกติ 2" xfId="155" xr:uid="{AF93A94B-8521-4BD7-9C3D-3D6BC1E9DFA8}"/>
    <cellStyle name="ปกติ 2 2" xfId="144" xr:uid="{34547531-883C-4015-BB53-541A37303AF3}"/>
    <cellStyle name="ปกติ 3" xfId="262" xr:uid="{C65CC58B-6CD3-469A-9750-561BE78DD2ED}"/>
    <cellStyle name="ปกติ 3 2" xfId="263" xr:uid="{FF2FA2B1-03C5-429C-A082-642C4D4CC2F0}"/>
    <cellStyle name="ปกติ 3 2 2" xfId="264" xr:uid="{CEC7157A-D2C7-46BA-8740-B60948D79772}"/>
    <cellStyle name="ปกติ 3 3" xfId="265" xr:uid="{F9297DE9-3DCE-4050-A00E-8AB9CAE0EE07}"/>
    <cellStyle name="ปกติ 4" xfId="266" xr:uid="{10AE28B1-B637-45BD-BD36-5C072516F82C}"/>
    <cellStyle name="ปกติ 4 2" xfId="267" xr:uid="{FC23F62D-07BC-49FA-B601-A57CB00296B3}"/>
    <cellStyle name="ปกติ 5" xfId="268" xr:uid="{C6C20032-6673-420C-BDCE-739DAF38AE4A}"/>
    <cellStyle name="ปกติ 6" xfId="269" xr:uid="{BC6CF30A-0CD5-4B7A-8F94-7AD0B294D3A6}"/>
    <cellStyle name="ปกติ_1" xfId="43" xr:uid="{3E26B99D-20C4-4FA6-9A2C-C2CA53491AE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DA46F-3AE8-4320-9ED3-A47FCA4EAA4C}">
  <dimension ref="A1:K108"/>
  <sheetViews>
    <sheetView tabSelected="1" topLeftCell="A13" zoomScaleNormal="100" zoomScaleSheetLayoutView="85" workbookViewId="0">
      <selection activeCell="O23" sqref="O23"/>
    </sheetView>
  </sheetViews>
  <sheetFormatPr defaultRowHeight="16.5" customHeight="1"/>
  <cols>
    <col min="1" max="3" width="2" style="120" customWidth="1"/>
    <col min="4" max="4" width="46.42578125" style="120" customWidth="1"/>
    <col min="5" max="5" width="6.42578125" style="122" customWidth="1"/>
    <col min="6" max="6" width="1" style="120" customWidth="1"/>
    <col min="7" max="7" width="20.85546875" style="106" bestFit="1" customWidth="1"/>
    <col min="8" max="8" width="1" style="120" customWidth="1"/>
    <col min="9" max="9" width="14.85546875" style="106" customWidth="1"/>
    <col min="10" max="10" width="1" style="120" customWidth="1"/>
    <col min="11" max="11" width="14.85546875" style="106" customWidth="1"/>
    <col min="12" max="246" width="9.28515625" style="120"/>
    <col min="247" max="250" width="3" style="120" customWidth="1"/>
    <col min="251" max="251" width="47.28515625" style="120" customWidth="1"/>
    <col min="252" max="252" width="9.85546875" style="120" customWidth="1"/>
    <col min="253" max="253" width="1.85546875" style="120" customWidth="1"/>
    <col min="254" max="254" width="14.7109375" style="120" customWidth="1"/>
    <col min="255" max="255" width="1.85546875" style="120" customWidth="1"/>
    <col min="256" max="256" width="14.7109375" style="120" customWidth="1"/>
    <col min="257" max="257" width="12.85546875" style="120" bestFit="1" customWidth="1"/>
    <col min="258" max="259" width="16.140625" style="120" customWidth="1"/>
    <col min="260" max="502" width="9.28515625" style="120"/>
    <col min="503" max="506" width="3" style="120" customWidth="1"/>
    <col min="507" max="507" width="47.28515625" style="120" customWidth="1"/>
    <col min="508" max="508" width="9.85546875" style="120" customWidth="1"/>
    <col min="509" max="509" width="1.85546875" style="120" customWidth="1"/>
    <col min="510" max="510" width="14.7109375" style="120" customWidth="1"/>
    <col min="511" max="511" width="1.85546875" style="120" customWidth="1"/>
    <col min="512" max="512" width="14.7109375" style="120" customWidth="1"/>
    <col min="513" max="513" width="12.85546875" style="120" bestFit="1" customWidth="1"/>
    <col min="514" max="515" width="16.140625" style="120" customWidth="1"/>
    <col min="516" max="758" width="9.28515625" style="120"/>
    <col min="759" max="762" width="3" style="120" customWidth="1"/>
    <col min="763" max="763" width="47.28515625" style="120" customWidth="1"/>
    <col min="764" max="764" width="9.85546875" style="120" customWidth="1"/>
    <col min="765" max="765" width="1.85546875" style="120" customWidth="1"/>
    <col min="766" max="766" width="14.7109375" style="120" customWidth="1"/>
    <col min="767" max="767" width="1.85546875" style="120" customWidth="1"/>
    <col min="768" max="768" width="14.7109375" style="120" customWidth="1"/>
    <col min="769" max="769" width="12.85546875" style="120" bestFit="1" customWidth="1"/>
    <col min="770" max="771" width="16.140625" style="120" customWidth="1"/>
    <col min="772" max="1014" width="9.28515625" style="120"/>
    <col min="1015" max="1018" width="3" style="120" customWidth="1"/>
    <col min="1019" max="1019" width="47.28515625" style="120" customWidth="1"/>
    <col min="1020" max="1020" width="9.85546875" style="120" customWidth="1"/>
    <col min="1021" max="1021" width="1.85546875" style="120" customWidth="1"/>
    <col min="1022" max="1022" width="14.7109375" style="120" customWidth="1"/>
    <col min="1023" max="1023" width="1.85546875" style="120" customWidth="1"/>
    <col min="1024" max="1024" width="14.7109375" style="120" customWidth="1"/>
    <col min="1025" max="1025" width="12.85546875" style="120" bestFit="1" customWidth="1"/>
    <col min="1026" max="1027" width="16.140625" style="120" customWidth="1"/>
    <col min="1028" max="1270" width="9.28515625" style="120"/>
    <col min="1271" max="1274" width="3" style="120" customWidth="1"/>
    <col min="1275" max="1275" width="47.28515625" style="120" customWidth="1"/>
    <col min="1276" max="1276" width="9.85546875" style="120" customWidth="1"/>
    <col min="1277" max="1277" width="1.85546875" style="120" customWidth="1"/>
    <col min="1278" max="1278" width="14.7109375" style="120" customWidth="1"/>
    <col min="1279" max="1279" width="1.85546875" style="120" customWidth="1"/>
    <col min="1280" max="1280" width="14.7109375" style="120" customWidth="1"/>
    <col min="1281" max="1281" width="12.85546875" style="120" bestFit="1" customWidth="1"/>
    <col min="1282" max="1283" width="16.140625" style="120" customWidth="1"/>
    <col min="1284" max="1526" width="9.28515625" style="120"/>
    <col min="1527" max="1530" width="3" style="120" customWidth="1"/>
    <col min="1531" max="1531" width="47.28515625" style="120" customWidth="1"/>
    <col min="1532" max="1532" width="9.85546875" style="120" customWidth="1"/>
    <col min="1533" max="1533" width="1.85546875" style="120" customWidth="1"/>
    <col min="1534" max="1534" width="14.7109375" style="120" customWidth="1"/>
    <col min="1535" max="1535" width="1.85546875" style="120" customWidth="1"/>
    <col min="1536" max="1536" width="14.7109375" style="120" customWidth="1"/>
    <col min="1537" max="1537" width="12.85546875" style="120" bestFit="1" customWidth="1"/>
    <col min="1538" max="1539" width="16.140625" style="120" customWidth="1"/>
    <col min="1540" max="1782" width="9.28515625" style="120"/>
    <col min="1783" max="1786" width="3" style="120" customWidth="1"/>
    <col min="1787" max="1787" width="47.28515625" style="120" customWidth="1"/>
    <col min="1788" max="1788" width="9.85546875" style="120" customWidth="1"/>
    <col min="1789" max="1789" width="1.85546875" style="120" customWidth="1"/>
    <col min="1790" max="1790" width="14.7109375" style="120" customWidth="1"/>
    <col min="1791" max="1791" width="1.85546875" style="120" customWidth="1"/>
    <col min="1792" max="1792" width="14.7109375" style="120" customWidth="1"/>
    <col min="1793" max="1793" width="12.85546875" style="120" bestFit="1" customWidth="1"/>
    <col min="1794" max="1795" width="16.140625" style="120" customWidth="1"/>
    <col min="1796" max="2038" width="9.28515625" style="120"/>
    <col min="2039" max="2042" width="3" style="120" customWidth="1"/>
    <col min="2043" max="2043" width="47.28515625" style="120" customWidth="1"/>
    <col min="2044" max="2044" width="9.85546875" style="120" customWidth="1"/>
    <col min="2045" max="2045" width="1.85546875" style="120" customWidth="1"/>
    <col min="2046" max="2046" width="14.7109375" style="120" customWidth="1"/>
    <col min="2047" max="2047" width="1.85546875" style="120" customWidth="1"/>
    <col min="2048" max="2048" width="14.7109375" style="120" customWidth="1"/>
    <col min="2049" max="2049" width="12.85546875" style="120" bestFit="1" customWidth="1"/>
    <col min="2050" max="2051" width="16.140625" style="120" customWidth="1"/>
    <col min="2052" max="2294" width="9.28515625" style="120"/>
    <col min="2295" max="2298" width="3" style="120" customWidth="1"/>
    <col min="2299" max="2299" width="47.28515625" style="120" customWidth="1"/>
    <col min="2300" max="2300" width="9.85546875" style="120" customWidth="1"/>
    <col min="2301" max="2301" width="1.85546875" style="120" customWidth="1"/>
    <col min="2302" max="2302" width="14.7109375" style="120" customWidth="1"/>
    <col min="2303" max="2303" width="1.85546875" style="120" customWidth="1"/>
    <col min="2304" max="2304" width="14.7109375" style="120" customWidth="1"/>
    <col min="2305" max="2305" width="12.85546875" style="120" bestFit="1" customWidth="1"/>
    <col min="2306" max="2307" width="16.140625" style="120" customWidth="1"/>
    <col min="2308" max="2550" width="9.28515625" style="120"/>
    <col min="2551" max="2554" width="3" style="120" customWidth="1"/>
    <col min="2555" max="2555" width="47.28515625" style="120" customWidth="1"/>
    <col min="2556" max="2556" width="9.85546875" style="120" customWidth="1"/>
    <col min="2557" max="2557" width="1.85546875" style="120" customWidth="1"/>
    <col min="2558" max="2558" width="14.7109375" style="120" customWidth="1"/>
    <col min="2559" max="2559" width="1.85546875" style="120" customWidth="1"/>
    <col min="2560" max="2560" width="14.7109375" style="120" customWidth="1"/>
    <col min="2561" max="2561" width="12.85546875" style="120" bestFit="1" customWidth="1"/>
    <col min="2562" max="2563" width="16.140625" style="120" customWidth="1"/>
    <col min="2564" max="2806" width="9.28515625" style="120"/>
    <col min="2807" max="2810" width="3" style="120" customWidth="1"/>
    <col min="2811" max="2811" width="47.28515625" style="120" customWidth="1"/>
    <col min="2812" max="2812" width="9.85546875" style="120" customWidth="1"/>
    <col min="2813" max="2813" width="1.85546875" style="120" customWidth="1"/>
    <col min="2814" max="2814" width="14.7109375" style="120" customWidth="1"/>
    <col min="2815" max="2815" width="1.85546875" style="120" customWidth="1"/>
    <col min="2816" max="2816" width="14.7109375" style="120" customWidth="1"/>
    <col min="2817" max="2817" width="12.85546875" style="120" bestFit="1" customWidth="1"/>
    <col min="2818" max="2819" width="16.140625" style="120" customWidth="1"/>
    <col min="2820" max="3062" width="9.28515625" style="120"/>
    <col min="3063" max="3066" width="3" style="120" customWidth="1"/>
    <col min="3067" max="3067" width="47.28515625" style="120" customWidth="1"/>
    <col min="3068" max="3068" width="9.85546875" style="120" customWidth="1"/>
    <col min="3069" max="3069" width="1.85546875" style="120" customWidth="1"/>
    <col min="3070" max="3070" width="14.7109375" style="120" customWidth="1"/>
    <col min="3071" max="3071" width="1.85546875" style="120" customWidth="1"/>
    <col min="3072" max="3072" width="14.7109375" style="120" customWidth="1"/>
    <col min="3073" max="3073" width="12.85546875" style="120" bestFit="1" customWidth="1"/>
    <col min="3074" max="3075" width="16.140625" style="120" customWidth="1"/>
    <col min="3076" max="3318" width="9.28515625" style="120"/>
    <col min="3319" max="3322" width="3" style="120" customWidth="1"/>
    <col min="3323" max="3323" width="47.28515625" style="120" customWidth="1"/>
    <col min="3324" max="3324" width="9.85546875" style="120" customWidth="1"/>
    <col min="3325" max="3325" width="1.85546875" style="120" customWidth="1"/>
    <col min="3326" max="3326" width="14.7109375" style="120" customWidth="1"/>
    <col min="3327" max="3327" width="1.85546875" style="120" customWidth="1"/>
    <col min="3328" max="3328" width="14.7109375" style="120" customWidth="1"/>
    <col min="3329" max="3329" width="12.85546875" style="120" bestFit="1" customWidth="1"/>
    <col min="3330" max="3331" width="16.140625" style="120" customWidth="1"/>
    <col min="3332" max="3574" width="9.28515625" style="120"/>
    <col min="3575" max="3578" width="3" style="120" customWidth="1"/>
    <col min="3579" max="3579" width="47.28515625" style="120" customWidth="1"/>
    <col min="3580" max="3580" width="9.85546875" style="120" customWidth="1"/>
    <col min="3581" max="3581" width="1.85546875" style="120" customWidth="1"/>
    <col min="3582" max="3582" width="14.7109375" style="120" customWidth="1"/>
    <col min="3583" max="3583" width="1.85546875" style="120" customWidth="1"/>
    <col min="3584" max="3584" width="14.7109375" style="120" customWidth="1"/>
    <col min="3585" max="3585" width="12.85546875" style="120" bestFit="1" customWidth="1"/>
    <col min="3586" max="3587" width="16.140625" style="120" customWidth="1"/>
    <col min="3588" max="3830" width="9.28515625" style="120"/>
    <col min="3831" max="3834" width="3" style="120" customWidth="1"/>
    <col min="3835" max="3835" width="47.28515625" style="120" customWidth="1"/>
    <col min="3836" max="3836" width="9.85546875" style="120" customWidth="1"/>
    <col min="3837" max="3837" width="1.85546875" style="120" customWidth="1"/>
    <col min="3838" max="3838" width="14.7109375" style="120" customWidth="1"/>
    <col min="3839" max="3839" width="1.85546875" style="120" customWidth="1"/>
    <col min="3840" max="3840" width="14.7109375" style="120" customWidth="1"/>
    <col min="3841" max="3841" width="12.85546875" style="120" bestFit="1" customWidth="1"/>
    <col min="3842" max="3843" width="16.140625" style="120" customWidth="1"/>
    <col min="3844" max="4086" width="9.28515625" style="120"/>
    <col min="4087" max="4090" width="3" style="120" customWidth="1"/>
    <col min="4091" max="4091" width="47.28515625" style="120" customWidth="1"/>
    <col min="4092" max="4092" width="9.85546875" style="120" customWidth="1"/>
    <col min="4093" max="4093" width="1.85546875" style="120" customWidth="1"/>
    <col min="4094" max="4094" width="14.7109375" style="120" customWidth="1"/>
    <col min="4095" max="4095" width="1.85546875" style="120" customWidth="1"/>
    <col min="4096" max="4096" width="14.7109375" style="120" customWidth="1"/>
    <col min="4097" max="4097" width="12.85546875" style="120" bestFit="1" customWidth="1"/>
    <col min="4098" max="4099" width="16.140625" style="120" customWidth="1"/>
    <col min="4100" max="4342" width="9.28515625" style="120"/>
    <col min="4343" max="4346" width="3" style="120" customWidth="1"/>
    <col min="4347" max="4347" width="47.28515625" style="120" customWidth="1"/>
    <col min="4348" max="4348" width="9.85546875" style="120" customWidth="1"/>
    <col min="4349" max="4349" width="1.85546875" style="120" customWidth="1"/>
    <col min="4350" max="4350" width="14.7109375" style="120" customWidth="1"/>
    <col min="4351" max="4351" width="1.85546875" style="120" customWidth="1"/>
    <col min="4352" max="4352" width="14.7109375" style="120" customWidth="1"/>
    <col min="4353" max="4353" width="12.85546875" style="120" bestFit="1" customWidth="1"/>
    <col min="4354" max="4355" width="16.140625" style="120" customWidth="1"/>
    <col min="4356" max="4598" width="9.28515625" style="120"/>
    <col min="4599" max="4602" width="3" style="120" customWidth="1"/>
    <col min="4603" max="4603" width="47.28515625" style="120" customWidth="1"/>
    <col min="4604" max="4604" width="9.85546875" style="120" customWidth="1"/>
    <col min="4605" max="4605" width="1.85546875" style="120" customWidth="1"/>
    <col min="4606" max="4606" width="14.7109375" style="120" customWidth="1"/>
    <col min="4607" max="4607" width="1.85546875" style="120" customWidth="1"/>
    <col min="4608" max="4608" width="14.7109375" style="120" customWidth="1"/>
    <col min="4609" max="4609" width="12.85546875" style="120" bestFit="1" customWidth="1"/>
    <col min="4610" max="4611" width="16.140625" style="120" customWidth="1"/>
    <col min="4612" max="4854" width="9.28515625" style="120"/>
    <col min="4855" max="4858" width="3" style="120" customWidth="1"/>
    <col min="4859" max="4859" width="47.28515625" style="120" customWidth="1"/>
    <col min="4860" max="4860" width="9.85546875" style="120" customWidth="1"/>
    <col min="4861" max="4861" width="1.85546875" style="120" customWidth="1"/>
    <col min="4862" max="4862" width="14.7109375" style="120" customWidth="1"/>
    <col min="4863" max="4863" width="1.85546875" style="120" customWidth="1"/>
    <col min="4864" max="4864" width="14.7109375" style="120" customWidth="1"/>
    <col min="4865" max="4865" width="12.85546875" style="120" bestFit="1" customWidth="1"/>
    <col min="4866" max="4867" width="16.140625" style="120" customWidth="1"/>
    <col min="4868" max="5110" width="9.28515625" style="120"/>
    <col min="5111" max="5114" width="3" style="120" customWidth="1"/>
    <col min="5115" max="5115" width="47.28515625" style="120" customWidth="1"/>
    <col min="5116" max="5116" width="9.85546875" style="120" customWidth="1"/>
    <col min="5117" max="5117" width="1.85546875" style="120" customWidth="1"/>
    <col min="5118" max="5118" width="14.7109375" style="120" customWidth="1"/>
    <col min="5119" max="5119" width="1.85546875" style="120" customWidth="1"/>
    <col min="5120" max="5120" width="14.7109375" style="120" customWidth="1"/>
    <col min="5121" max="5121" width="12.85546875" style="120" bestFit="1" customWidth="1"/>
    <col min="5122" max="5123" width="16.140625" style="120" customWidth="1"/>
    <col min="5124" max="5366" width="9.28515625" style="120"/>
    <col min="5367" max="5370" width="3" style="120" customWidth="1"/>
    <col min="5371" max="5371" width="47.28515625" style="120" customWidth="1"/>
    <col min="5372" max="5372" width="9.85546875" style="120" customWidth="1"/>
    <col min="5373" max="5373" width="1.85546875" style="120" customWidth="1"/>
    <col min="5374" max="5374" width="14.7109375" style="120" customWidth="1"/>
    <col min="5375" max="5375" width="1.85546875" style="120" customWidth="1"/>
    <col min="5376" max="5376" width="14.7109375" style="120" customWidth="1"/>
    <col min="5377" max="5377" width="12.85546875" style="120" bestFit="1" customWidth="1"/>
    <col min="5378" max="5379" width="16.140625" style="120" customWidth="1"/>
    <col min="5380" max="5622" width="9.28515625" style="120"/>
    <col min="5623" max="5626" width="3" style="120" customWidth="1"/>
    <col min="5627" max="5627" width="47.28515625" style="120" customWidth="1"/>
    <col min="5628" max="5628" width="9.85546875" style="120" customWidth="1"/>
    <col min="5629" max="5629" width="1.85546875" style="120" customWidth="1"/>
    <col min="5630" max="5630" width="14.7109375" style="120" customWidth="1"/>
    <col min="5631" max="5631" width="1.85546875" style="120" customWidth="1"/>
    <col min="5632" max="5632" width="14.7109375" style="120" customWidth="1"/>
    <col min="5633" max="5633" width="12.85546875" style="120" bestFit="1" customWidth="1"/>
    <col min="5634" max="5635" width="16.140625" style="120" customWidth="1"/>
    <col min="5636" max="5878" width="9.28515625" style="120"/>
    <col min="5879" max="5882" width="3" style="120" customWidth="1"/>
    <col min="5883" max="5883" width="47.28515625" style="120" customWidth="1"/>
    <col min="5884" max="5884" width="9.85546875" style="120" customWidth="1"/>
    <col min="5885" max="5885" width="1.85546875" style="120" customWidth="1"/>
    <col min="5886" max="5886" width="14.7109375" style="120" customWidth="1"/>
    <col min="5887" max="5887" width="1.85546875" style="120" customWidth="1"/>
    <col min="5888" max="5888" width="14.7109375" style="120" customWidth="1"/>
    <col min="5889" max="5889" width="12.85546875" style="120" bestFit="1" customWidth="1"/>
    <col min="5890" max="5891" width="16.140625" style="120" customWidth="1"/>
    <col min="5892" max="6134" width="9.28515625" style="120"/>
    <col min="6135" max="6138" width="3" style="120" customWidth="1"/>
    <col min="6139" max="6139" width="47.28515625" style="120" customWidth="1"/>
    <col min="6140" max="6140" width="9.85546875" style="120" customWidth="1"/>
    <col min="6141" max="6141" width="1.85546875" style="120" customWidth="1"/>
    <col min="6142" max="6142" width="14.7109375" style="120" customWidth="1"/>
    <col min="6143" max="6143" width="1.85546875" style="120" customWidth="1"/>
    <col min="6144" max="6144" width="14.7109375" style="120" customWidth="1"/>
    <col min="6145" max="6145" width="12.85546875" style="120" bestFit="1" customWidth="1"/>
    <col min="6146" max="6147" width="16.140625" style="120" customWidth="1"/>
    <col min="6148" max="6390" width="9.28515625" style="120"/>
    <col min="6391" max="6394" width="3" style="120" customWidth="1"/>
    <col min="6395" max="6395" width="47.28515625" style="120" customWidth="1"/>
    <col min="6396" max="6396" width="9.85546875" style="120" customWidth="1"/>
    <col min="6397" max="6397" width="1.85546875" style="120" customWidth="1"/>
    <col min="6398" max="6398" width="14.7109375" style="120" customWidth="1"/>
    <col min="6399" max="6399" width="1.85546875" style="120" customWidth="1"/>
    <col min="6400" max="6400" width="14.7109375" style="120" customWidth="1"/>
    <col min="6401" max="6401" width="12.85546875" style="120" bestFit="1" customWidth="1"/>
    <col min="6402" max="6403" width="16.140625" style="120" customWidth="1"/>
    <col min="6404" max="6646" width="9.28515625" style="120"/>
    <col min="6647" max="6650" width="3" style="120" customWidth="1"/>
    <col min="6651" max="6651" width="47.28515625" style="120" customWidth="1"/>
    <col min="6652" max="6652" width="9.85546875" style="120" customWidth="1"/>
    <col min="6653" max="6653" width="1.85546875" style="120" customWidth="1"/>
    <col min="6654" max="6654" width="14.7109375" style="120" customWidth="1"/>
    <col min="6655" max="6655" width="1.85546875" style="120" customWidth="1"/>
    <col min="6656" max="6656" width="14.7109375" style="120" customWidth="1"/>
    <col min="6657" max="6657" width="12.85546875" style="120" bestFit="1" customWidth="1"/>
    <col min="6658" max="6659" width="16.140625" style="120" customWidth="1"/>
    <col min="6660" max="6902" width="9.28515625" style="120"/>
    <col min="6903" max="6906" width="3" style="120" customWidth="1"/>
    <col min="6907" max="6907" width="47.28515625" style="120" customWidth="1"/>
    <col min="6908" max="6908" width="9.85546875" style="120" customWidth="1"/>
    <col min="6909" max="6909" width="1.85546875" style="120" customWidth="1"/>
    <col min="6910" max="6910" width="14.7109375" style="120" customWidth="1"/>
    <col min="6911" max="6911" width="1.85546875" style="120" customWidth="1"/>
    <col min="6912" max="6912" width="14.7109375" style="120" customWidth="1"/>
    <col min="6913" max="6913" width="12.85546875" style="120" bestFit="1" customWidth="1"/>
    <col min="6914" max="6915" width="16.140625" style="120" customWidth="1"/>
    <col min="6916" max="7158" width="9.28515625" style="120"/>
    <col min="7159" max="7162" width="3" style="120" customWidth="1"/>
    <col min="7163" max="7163" width="47.28515625" style="120" customWidth="1"/>
    <col min="7164" max="7164" width="9.85546875" style="120" customWidth="1"/>
    <col min="7165" max="7165" width="1.85546875" style="120" customWidth="1"/>
    <col min="7166" max="7166" width="14.7109375" style="120" customWidth="1"/>
    <col min="7167" max="7167" width="1.85546875" style="120" customWidth="1"/>
    <col min="7168" max="7168" width="14.7109375" style="120" customWidth="1"/>
    <col min="7169" max="7169" width="12.85546875" style="120" bestFit="1" customWidth="1"/>
    <col min="7170" max="7171" width="16.140625" style="120" customWidth="1"/>
    <col min="7172" max="7414" width="9.28515625" style="120"/>
    <col min="7415" max="7418" width="3" style="120" customWidth="1"/>
    <col min="7419" max="7419" width="47.28515625" style="120" customWidth="1"/>
    <col min="7420" max="7420" width="9.85546875" style="120" customWidth="1"/>
    <col min="7421" max="7421" width="1.85546875" style="120" customWidth="1"/>
    <col min="7422" max="7422" width="14.7109375" style="120" customWidth="1"/>
    <col min="7423" max="7423" width="1.85546875" style="120" customWidth="1"/>
    <col min="7424" max="7424" width="14.7109375" style="120" customWidth="1"/>
    <col min="7425" max="7425" width="12.85546875" style="120" bestFit="1" customWidth="1"/>
    <col min="7426" max="7427" width="16.140625" style="120" customWidth="1"/>
    <col min="7428" max="7670" width="9.28515625" style="120"/>
    <col min="7671" max="7674" width="3" style="120" customWidth="1"/>
    <col min="7675" max="7675" width="47.28515625" style="120" customWidth="1"/>
    <col min="7676" max="7676" width="9.85546875" style="120" customWidth="1"/>
    <col min="7677" max="7677" width="1.85546875" style="120" customWidth="1"/>
    <col min="7678" max="7678" width="14.7109375" style="120" customWidth="1"/>
    <col min="7679" max="7679" width="1.85546875" style="120" customWidth="1"/>
    <col min="7680" max="7680" width="14.7109375" style="120" customWidth="1"/>
    <col min="7681" max="7681" width="12.85546875" style="120" bestFit="1" customWidth="1"/>
    <col min="7682" max="7683" width="16.140625" style="120" customWidth="1"/>
    <col min="7684" max="7926" width="9.28515625" style="120"/>
    <col min="7927" max="7930" width="3" style="120" customWidth="1"/>
    <col min="7931" max="7931" width="47.28515625" style="120" customWidth="1"/>
    <col min="7932" max="7932" width="9.85546875" style="120" customWidth="1"/>
    <col min="7933" max="7933" width="1.85546875" style="120" customWidth="1"/>
    <col min="7934" max="7934" width="14.7109375" style="120" customWidth="1"/>
    <col min="7935" max="7935" width="1.85546875" style="120" customWidth="1"/>
    <col min="7936" max="7936" width="14.7109375" style="120" customWidth="1"/>
    <col min="7937" max="7937" width="12.85546875" style="120" bestFit="1" customWidth="1"/>
    <col min="7938" max="7939" width="16.140625" style="120" customWidth="1"/>
    <col min="7940" max="8182" width="9.28515625" style="120"/>
    <col min="8183" max="8186" width="3" style="120" customWidth="1"/>
    <col min="8187" max="8187" width="47.28515625" style="120" customWidth="1"/>
    <col min="8188" max="8188" width="9.85546875" style="120" customWidth="1"/>
    <col min="8189" max="8189" width="1.85546875" style="120" customWidth="1"/>
    <col min="8190" max="8190" width="14.7109375" style="120" customWidth="1"/>
    <col min="8191" max="8191" width="1.85546875" style="120" customWidth="1"/>
    <col min="8192" max="8192" width="14.7109375" style="120" customWidth="1"/>
    <col min="8193" max="8193" width="12.85546875" style="120" bestFit="1" customWidth="1"/>
    <col min="8194" max="8195" width="16.140625" style="120" customWidth="1"/>
    <col min="8196" max="8438" width="9.28515625" style="120"/>
    <col min="8439" max="8442" width="3" style="120" customWidth="1"/>
    <col min="8443" max="8443" width="47.28515625" style="120" customWidth="1"/>
    <col min="8444" max="8444" width="9.85546875" style="120" customWidth="1"/>
    <col min="8445" max="8445" width="1.85546875" style="120" customWidth="1"/>
    <col min="8446" max="8446" width="14.7109375" style="120" customWidth="1"/>
    <col min="8447" max="8447" width="1.85546875" style="120" customWidth="1"/>
    <col min="8448" max="8448" width="14.7109375" style="120" customWidth="1"/>
    <col min="8449" max="8449" width="12.85546875" style="120" bestFit="1" customWidth="1"/>
    <col min="8450" max="8451" width="16.140625" style="120" customWidth="1"/>
    <col min="8452" max="8694" width="9.28515625" style="120"/>
    <col min="8695" max="8698" width="3" style="120" customWidth="1"/>
    <col min="8699" max="8699" width="47.28515625" style="120" customWidth="1"/>
    <col min="8700" max="8700" width="9.85546875" style="120" customWidth="1"/>
    <col min="8701" max="8701" width="1.85546875" style="120" customWidth="1"/>
    <col min="8702" max="8702" width="14.7109375" style="120" customWidth="1"/>
    <col min="8703" max="8703" width="1.85546875" style="120" customWidth="1"/>
    <col min="8704" max="8704" width="14.7109375" style="120" customWidth="1"/>
    <col min="8705" max="8705" width="12.85546875" style="120" bestFit="1" customWidth="1"/>
    <col min="8706" max="8707" width="16.140625" style="120" customWidth="1"/>
    <col min="8708" max="8950" width="9.28515625" style="120"/>
    <col min="8951" max="8954" width="3" style="120" customWidth="1"/>
    <col min="8955" max="8955" width="47.28515625" style="120" customWidth="1"/>
    <col min="8956" max="8956" width="9.85546875" style="120" customWidth="1"/>
    <col min="8957" max="8957" width="1.85546875" style="120" customWidth="1"/>
    <col min="8958" max="8958" width="14.7109375" style="120" customWidth="1"/>
    <col min="8959" max="8959" width="1.85546875" style="120" customWidth="1"/>
    <col min="8960" max="8960" width="14.7109375" style="120" customWidth="1"/>
    <col min="8961" max="8961" width="12.85546875" style="120" bestFit="1" customWidth="1"/>
    <col min="8962" max="8963" width="16.140625" style="120" customWidth="1"/>
    <col min="8964" max="9206" width="9.28515625" style="120"/>
    <col min="9207" max="9210" width="3" style="120" customWidth="1"/>
    <col min="9211" max="9211" width="47.28515625" style="120" customWidth="1"/>
    <col min="9212" max="9212" width="9.85546875" style="120" customWidth="1"/>
    <col min="9213" max="9213" width="1.85546875" style="120" customWidth="1"/>
    <col min="9214" max="9214" width="14.7109375" style="120" customWidth="1"/>
    <col min="9215" max="9215" width="1.85546875" style="120" customWidth="1"/>
    <col min="9216" max="9216" width="14.7109375" style="120" customWidth="1"/>
    <col min="9217" max="9217" width="12.85546875" style="120" bestFit="1" customWidth="1"/>
    <col min="9218" max="9219" width="16.140625" style="120" customWidth="1"/>
    <col min="9220" max="9462" width="9.28515625" style="120"/>
    <col min="9463" max="9466" width="3" style="120" customWidth="1"/>
    <col min="9467" max="9467" width="47.28515625" style="120" customWidth="1"/>
    <col min="9468" max="9468" width="9.85546875" style="120" customWidth="1"/>
    <col min="9469" max="9469" width="1.85546875" style="120" customWidth="1"/>
    <col min="9470" max="9470" width="14.7109375" style="120" customWidth="1"/>
    <col min="9471" max="9471" width="1.85546875" style="120" customWidth="1"/>
    <col min="9472" max="9472" width="14.7109375" style="120" customWidth="1"/>
    <col min="9473" max="9473" width="12.85546875" style="120" bestFit="1" customWidth="1"/>
    <col min="9474" max="9475" width="16.140625" style="120" customWidth="1"/>
    <col min="9476" max="9718" width="9.28515625" style="120"/>
    <col min="9719" max="9722" width="3" style="120" customWidth="1"/>
    <col min="9723" max="9723" width="47.28515625" style="120" customWidth="1"/>
    <col min="9724" max="9724" width="9.85546875" style="120" customWidth="1"/>
    <col min="9725" max="9725" width="1.85546875" style="120" customWidth="1"/>
    <col min="9726" max="9726" width="14.7109375" style="120" customWidth="1"/>
    <col min="9727" max="9727" width="1.85546875" style="120" customWidth="1"/>
    <col min="9728" max="9728" width="14.7109375" style="120" customWidth="1"/>
    <col min="9729" max="9729" width="12.85546875" style="120" bestFit="1" customWidth="1"/>
    <col min="9730" max="9731" width="16.140625" style="120" customWidth="1"/>
    <col min="9732" max="9974" width="9.28515625" style="120"/>
    <col min="9975" max="9978" width="3" style="120" customWidth="1"/>
    <col min="9979" max="9979" width="47.28515625" style="120" customWidth="1"/>
    <col min="9980" max="9980" width="9.85546875" style="120" customWidth="1"/>
    <col min="9981" max="9981" width="1.85546875" style="120" customWidth="1"/>
    <col min="9982" max="9982" width="14.7109375" style="120" customWidth="1"/>
    <col min="9983" max="9983" width="1.85546875" style="120" customWidth="1"/>
    <col min="9984" max="9984" width="14.7109375" style="120" customWidth="1"/>
    <col min="9985" max="9985" width="12.85546875" style="120" bestFit="1" customWidth="1"/>
    <col min="9986" max="9987" width="16.140625" style="120" customWidth="1"/>
    <col min="9988" max="10230" width="9.28515625" style="120"/>
    <col min="10231" max="10234" width="3" style="120" customWidth="1"/>
    <col min="10235" max="10235" width="47.28515625" style="120" customWidth="1"/>
    <col min="10236" max="10236" width="9.85546875" style="120" customWidth="1"/>
    <col min="10237" max="10237" width="1.85546875" style="120" customWidth="1"/>
    <col min="10238" max="10238" width="14.7109375" style="120" customWidth="1"/>
    <col min="10239" max="10239" width="1.85546875" style="120" customWidth="1"/>
    <col min="10240" max="10240" width="14.7109375" style="120" customWidth="1"/>
    <col min="10241" max="10241" width="12.85546875" style="120" bestFit="1" customWidth="1"/>
    <col min="10242" max="10243" width="16.140625" style="120" customWidth="1"/>
    <col min="10244" max="10486" width="9.28515625" style="120"/>
    <col min="10487" max="10490" width="3" style="120" customWidth="1"/>
    <col min="10491" max="10491" width="47.28515625" style="120" customWidth="1"/>
    <col min="10492" max="10492" width="9.85546875" style="120" customWidth="1"/>
    <col min="10493" max="10493" width="1.85546875" style="120" customWidth="1"/>
    <col min="10494" max="10494" width="14.7109375" style="120" customWidth="1"/>
    <col min="10495" max="10495" width="1.85546875" style="120" customWidth="1"/>
    <col min="10496" max="10496" width="14.7109375" style="120" customWidth="1"/>
    <col min="10497" max="10497" width="12.85546875" style="120" bestFit="1" customWidth="1"/>
    <col min="10498" max="10499" width="16.140625" style="120" customWidth="1"/>
    <col min="10500" max="10742" width="9.28515625" style="120"/>
    <col min="10743" max="10746" width="3" style="120" customWidth="1"/>
    <col min="10747" max="10747" width="47.28515625" style="120" customWidth="1"/>
    <col min="10748" max="10748" width="9.85546875" style="120" customWidth="1"/>
    <col min="10749" max="10749" width="1.85546875" style="120" customWidth="1"/>
    <col min="10750" max="10750" width="14.7109375" style="120" customWidth="1"/>
    <col min="10751" max="10751" width="1.85546875" style="120" customWidth="1"/>
    <col min="10752" max="10752" width="14.7109375" style="120" customWidth="1"/>
    <col min="10753" max="10753" width="12.85546875" style="120" bestFit="1" customWidth="1"/>
    <col min="10754" max="10755" width="16.140625" style="120" customWidth="1"/>
    <col min="10756" max="10998" width="9.28515625" style="120"/>
    <col min="10999" max="11002" width="3" style="120" customWidth="1"/>
    <col min="11003" max="11003" width="47.28515625" style="120" customWidth="1"/>
    <col min="11004" max="11004" width="9.85546875" style="120" customWidth="1"/>
    <col min="11005" max="11005" width="1.85546875" style="120" customWidth="1"/>
    <col min="11006" max="11006" width="14.7109375" style="120" customWidth="1"/>
    <col min="11007" max="11007" width="1.85546875" style="120" customWidth="1"/>
    <col min="11008" max="11008" width="14.7109375" style="120" customWidth="1"/>
    <col min="11009" max="11009" width="12.85546875" style="120" bestFit="1" customWidth="1"/>
    <col min="11010" max="11011" width="16.140625" style="120" customWidth="1"/>
    <col min="11012" max="11254" width="9.28515625" style="120"/>
    <col min="11255" max="11258" width="3" style="120" customWidth="1"/>
    <col min="11259" max="11259" width="47.28515625" style="120" customWidth="1"/>
    <col min="11260" max="11260" width="9.85546875" style="120" customWidth="1"/>
    <col min="11261" max="11261" width="1.85546875" style="120" customWidth="1"/>
    <col min="11262" max="11262" width="14.7109375" style="120" customWidth="1"/>
    <col min="11263" max="11263" width="1.85546875" style="120" customWidth="1"/>
    <col min="11264" max="11264" width="14.7109375" style="120" customWidth="1"/>
    <col min="11265" max="11265" width="12.85546875" style="120" bestFit="1" customWidth="1"/>
    <col min="11266" max="11267" width="16.140625" style="120" customWidth="1"/>
    <col min="11268" max="11510" width="9.28515625" style="120"/>
    <col min="11511" max="11514" width="3" style="120" customWidth="1"/>
    <col min="11515" max="11515" width="47.28515625" style="120" customWidth="1"/>
    <col min="11516" max="11516" width="9.85546875" style="120" customWidth="1"/>
    <col min="11517" max="11517" width="1.85546875" style="120" customWidth="1"/>
    <col min="11518" max="11518" width="14.7109375" style="120" customWidth="1"/>
    <col min="11519" max="11519" width="1.85546875" style="120" customWidth="1"/>
    <col min="11520" max="11520" width="14.7109375" style="120" customWidth="1"/>
    <col min="11521" max="11521" width="12.85546875" style="120" bestFit="1" customWidth="1"/>
    <col min="11522" max="11523" width="16.140625" style="120" customWidth="1"/>
    <col min="11524" max="11766" width="9.28515625" style="120"/>
    <col min="11767" max="11770" width="3" style="120" customWidth="1"/>
    <col min="11771" max="11771" width="47.28515625" style="120" customWidth="1"/>
    <col min="11772" max="11772" width="9.85546875" style="120" customWidth="1"/>
    <col min="11773" max="11773" width="1.85546875" style="120" customWidth="1"/>
    <col min="11774" max="11774" width="14.7109375" style="120" customWidth="1"/>
    <col min="11775" max="11775" width="1.85546875" style="120" customWidth="1"/>
    <col min="11776" max="11776" width="14.7109375" style="120" customWidth="1"/>
    <col min="11777" max="11777" width="12.85546875" style="120" bestFit="1" customWidth="1"/>
    <col min="11778" max="11779" width="16.140625" style="120" customWidth="1"/>
    <col min="11780" max="12022" width="9.28515625" style="120"/>
    <col min="12023" max="12026" width="3" style="120" customWidth="1"/>
    <col min="12027" max="12027" width="47.28515625" style="120" customWidth="1"/>
    <col min="12028" max="12028" width="9.85546875" style="120" customWidth="1"/>
    <col min="12029" max="12029" width="1.85546875" style="120" customWidth="1"/>
    <col min="12030" max="12030" width="14.7109375" style="120" customWidth="1"/>
    <col min="12031" max="12031" width="1.85546875" style="120" customWidth="1"/>
    <col min="12032" max="12032" width="14.7109375" style="120" customWidth="1"/>
    <col min="12033" max="12033" width="12.85546875" style="120" bestFit="1" customWidth="1"/>
    <col min="12034" max="12035" width="16.140625" style="120" customWidth="1"/>
    <col min="12036" max="12278" width="9.28515625" style="120"/>
    <col min="12279" max="12282" width="3" style="120" customWidth="1"/>
    <col min="12283" max="12283" width="47.28515625" style="120" customWidth="1"/>
    <col min="12284" max="12284" width="9.85546875" style="120" customWidth="1"/>
    <col min="12285" max="12285" width="1.85546875" style="120" customWidth="1"/>
    <col min="12286" max="12286" width="14.7109375" style="120" customWidth="1"/>
    <col min="12287" max="12287" width="1.85546875" style="120" customWidth="1"/>
    <col min="12288" max="12288" width="14.7109375" style="120" customWidth="1"/>
    <col min="12289" max="12289" width="12.85546875" style="120" bestFit="1" customWidth="1"/>
    <col min="12290" max="12291" width="16.140625" style="120" customWidth="1"/>
    <col min="12292" max="12534" width="9.28515625" style="120"/>
    <col min="12535" max="12538" width="3" style="120" customWidth="1"/>
    <col min="12539" max="12539" width="47.28515625" style="120" customWidth="1"/>
    <col min="12540" max="12540" width="9.85546875" style="120" customWidth="1"/>
    <col min="12541" max="12541" width="1.85546875" style="120" customWidth="1"/>
    <col min="12542" max="12542" width="14.7109375" style="120" customWidth="1"/>
    <col min="12543" max="12543" width="1.85546875" style="120" customWidth="1"/>
    <col min="12544" max="12544" width="14.7109375" style="120" customWidth="1"/>
    <col min="12545" max="12545" width="12.85546875" style="120" bestFit="1" customWidth="1"/>
    <col min="12546" max="12547" width="16.140625" style="120" customWidth="1"/>
    <col min="12548" max="12790" width="9.28515625" style="120"/>
    <col min="12791" max="12794" width="3" style="120" customWidth="1"/>
    <col min="12795" max="12795" width="47.28515625" style="120" customWidth="1"/>
    <col min="12796" max="12796" width="9.85546875" style="120" customWidth="1"/>
    <col min="12797" max="12797" width="1.85546875" style="120" customWidth="1"/>
    <col min="12798" max="12798" width="14.7109375" style="120" customWidth="1"/>
    <col min="12799" max="12799" width="1.85546875" style="120" customWidth="1"/>
    <col min="12800" max="12800" width="14.7109375" style="120" customWidth="1"/>
    <col min="12801" max="12801" width="12.85546875" style="120" bestFit="1" customWidth="1"/>
    <col min="12802" max="12803" width="16.140625" style="120" customWidth="1"/>
    <col min="12804" max="13046" width="9.28515625" style="120"/>
    <col min="13047" max="13050" width="3" style="120" customWidth="1"/>
    <col min="13051" max="13051" width="47.28515625" style="120" customWidth="1"/>
    <col min="13052" max="13052" width="9.85546875" style="120" customWidth="1"/>
    <col min="13053" max="13053" width="1.85546875" style="120" customWidth="1"/>
    <col min="13054" max="13054" width="14.7109375" style="120" customWidth="1"/>
    <col min="13055" max="13055" width="1.85546875" style="120" customWidth="1"/>
    <col min="13056" max="13056" width="14.7109375" style="120" customWidth="1"/>
    <col min="13057" max="13057" width="12.85546875" style="120" bestFit="1" customWidth="1"/>
    <col min="13058" max="13059" width="16.140625" style="120" customWidth="1"/>
    <col min="13060" max="13302" width="9.28515625" style="120"/>
    <col min="13303" max="13306" width="3" style="120" customWidth="1"/>
    <col min="13307" max="13307" width="47.28515625" style="120" customWidth="1"/>
    <col min="13308" max="13308" width="9.85546875" style="120" customWidth="1"/>
    <col min="13309" max="13309" width="1.85546875" style="120" customWidth="1"/>
    <col min="13310" max="13310" width="14.7109375" style="120" customWidth="1"/>
    <col min="13311" max="13311" width="1.85546875" style="120" customWidth="1"/>
    <col min="13312" max="13312" width="14.7109375" style="120" customWidth="1"/>
    <col min="13313" max="13313" width="12.85546875" style="120" bestFit="1" customWidth="1"/>
    <col min="13314" max="13315" width="16.140625" style="120" customWidth="1"/>
    <col min="13316" max="13558" width="9.28515625" style="120"/>
    <col min="13559" max="13562" width="3" style="120" customWidth="1"/>
    <col min="13563" max="13563" width="47.28515625" style="120" customWidth="1"/>
    <col min="13564" max="13564" width="9.85546875" style="120" customWidth="1"/>
    <col min="13565" max="13565" width="1.85546875" style="120" customWidth="1"/>
    <col min="13566" max="13566" width="14.7109375" style="120" customWidth="1"/>
    <col min="13567" max="13567" width="1.85546875" style="120" customWidth="1"/>
    <col min="13568" max="13568" width="14.7109375" style="120" customWidth="1"/>
    <col min="13569" max="13569" width="12.85546875" style="120" bestFit="1" customWidth="1"/>
    <col min="13570" max="13571" width="16.140625" style="120" customWidth="1"/>
    <col min="13572" max="13814" width="9.28515625" style="120"/>
    <col min="13815" max="13818" width="3" style="120" customWidth="1"/>
    <col min="13819" max="13819" width="47.28515625" style="120" customWidth="1"/>
    <col min="13820" max="13820" width="9.85546875" style="120" customWidth="1"/>
    <col min="13821" max="13821" width="1.85546875" style="120" customWidth="1"/>
    <col min="13822" max="13822" width="14.7109375" style="120" customWidth="1"/>
    <col min="13823" max="13823" width="1.85546875" style="120" customWidth="1"/>
    <col min="13824" max="13824" width="14.7109375" style="120" customWidth="1"/>
    <col min="13825" max="13825" width="12.85546875" style="120" bestFit="1" customWidth="1"/>
    <col min="13826" max="13827" width="16.140625" style="120" customWidth="1"/>
    <col min="13828" max="14070" width="9.28515625" style="120"/>
    <col min="14071" max="14074" width="3" style="120" customWidth="1"/>
    <col min="14075" max="14075" width="47.28515625" style="120" customWidth="1"/>
    <col min="14076" max="14076" width="9.85546875" style="120" customWidth="1"/>
    <col min="14077" max="14077" width="1.85546875" style="120" customWidth="1"/>
    <col min="14078" max="14078" width="14.7109375" style="120" customWidth="1"/>
    <col min="14079" max="14079" width="1.85546875" style="120" customWidth="1"/>
    <col min="14080" max="14080" width="14.7109375" style="120" customWidth="1"/>
    <col min="14081" max="14081" width="12.85546875" style="120" bestFit="1" customWidth="1"/>
    <col min="14082" max="14083" width="16.140625" style="120" customWidth="1"/>
    <col min="14084" max="14326" width="9.28515625" style="120"/>
    <col min="14327" max="14330" width="3" style="120" customWidth="1"/>
    <col min="14331" max="14331" width="47.28515625" style="120" customWidth="1"/>
    <col min="14332" max="14332" width="9.85546875" style="120" customWidth="1"/>
    <col min="14333" max="14333" width="1.85546875" style="120" customWidth="1"/>
    <col min="14334" max="14334" width="14.7109375" style="120" customWidth="1"/>
    <col min="14335" max="14335" width="1.85546875" style="120" customWidth="1"/>
    <col min="14336" max="14336" width="14.7109375" style="120" customWidth="1"/>
    <col min="14337" max="14337" width="12.85546875" style="120" bestFit="1" customWidth="1"/>
    <col min="14338" max="14339" width="16.140625" style="120" customWidth="1"/>
    <col min="14340" max="14582" width="9.28515625" style="120"/>
    <col min="14583" max="14586" width="3" style="120" customWidth="1"/>
    <col min="14587" max="14587" width="47.28515625" style="120" customWidth="1"/>
    <col min="14588" max="14588" width="9.85546875" style="120" customWidth="1"/>
    <col min="14589" max="14589" width="1.85546875" style="120" customWidth="1"/>
    <col min="14590" max="14590" width="14.7109375" style="120" customWidth="1"/>
    <col min="14591" max="14591" width="1.85546875" style="120" customWidth="1"/>
    <col min="14592" max="14592" width="14.7109375" style="120" customWidth="1"/>
    <col min="14593" max="14593" width="12.85546875" style="120" bestFit="1" customWidth="1"/>
    <col min="14594" max="14595" width="16.140625" style="120" customWidth="1"/>
    <col min="14596" max="14838" width="9.28515625" style="120"/>
    <col min="14839" max="14842" width="3" style="120" customWidth="1"/>
    <col min="14843" max="14843" width="47.28515625" style="120" customWidth="1"/>
    <col min="14844" max="14844" width="9.85546875" style="120" customWidth="1"/>
    <col min="14845" max="14845" width="1.85546875" style="120" customWidth="1"/>
    <col min="14846" max="14846" width="14.7109375" style="120" customWidth="1"/>
    <col min="14847" max="14847" width="1.85546875" style="120" customWidth="1"/>
    <col min="14848" max="14848" width="14.7109375" style="120" customWidth="1"/>
    <col min="14849" max="14849" width="12.85546875" style="120" bestFit="1" customWidth="1"/>
    <col min="14850" max="14851" width="16.140625" style="120" customWidth="1"/>
    <col min="14852" max="15094" width="9.28515625" style="120"/>
    <col min="15095" max="15098" width="3" style="120" customWidth="1"/>
    <col min="15099" max="15099" width="47.28515625" style="120" customWidth="1"/>
    <col min="15100" max="15100" width="9.85546875" style="120" customWidth="1"/>
    <col min="15101" max="15101" width="1.85546875" style="120" customWidth="1"/>
    <col min="15102" max="15102" width="14.7109375" style="120" customWidth="1"/>
    <col min="15103" max="15103" width="1.85546875" style="120" customWidth="1"/>
    <col min="15104" max="15104" width="14.7109375" style="120" customWidth="1"/>
    <col min="15105" max="15105" width="12.85546875" style="120" bestFit="1" customWidth="1"/>
    <col min="15106" max="15107" width="16.140625" style="120" customWidth="1"/>
    <col min="15108" max="15350" width="9.28515625" style="120"/>
    <col min="15351" max="15354" width="3" style="120" customWidth="1"/>
    <col min="15355" max="15355" width="47.28515625" style="120" customWidth="1"/>
    <col min="15356" max="15356" width="9.85546875" style="120" customWidth="1"/>
    <col min="15357" max="15357" width="1.85546875" style="120" customWidth="1"/>
    <col min="15358" max="15358" width="14.7109375" style="120" customWidth="1"/>
    <col min="15359" max="15359" width="1.85546875" style="120" customWidth="1"/>
    <col min="15360" max="15360" width="14.7109375" style="120" customWidth="1"/>
    <col min="15361" max="15361" width="12.85546875" style="120" bestFit="1" customWidth="1"/>
    <col min="15362" max="15363" width="16.140625" style="120" customWidth="1"/>
    <col min="15364" max="15606" width="9.28515625" style="120"/>
    <col min="15607" max="15610" width="3" style="120" customWidth="1"/>
    <col min="15611" max="15611" width="47.28515625" style="120" customWidth="1"/>
    <col min="15612" max="15612" width="9.85546875" style="120" customWidth="1"/>
    <col min="15613" max="15613" width="1.85546875" style="120" customWidth="1"/>
    <col min="15614" max="15614" width="14.7109375" style="120" customWidth="1"/>
    <col min="15615" max="15615" width="1.85546875" style="120" customWidth="1"/>
    <col min="15616" max="15616" width="14.7109375" style="120" customWidth="1"/>
    <col min="15617" max="15617" width="12.85546875" style="120" bestFit="1" customWidth="1"/>
    <col min="15618" max="15619" width="16.140625" style="120" customWidth="1"/>
    <col min="15620" max="15862" width="9.28515625" style="120"/>
    <col min="15863" max="15866" width="3" style="120" customWidth="1"/>
    <col min="15867" max="15867" width="47.28515625" style="120" customWidth="1"/>
    <col min="15868" max="15868" width="9.85546875" style="120" customWidth="1"/>
    <col min="15869" max="15869" width="1.85546875" style="120" customWidth="1"/>
    <col min="15870" max="15870" width="14.7109375" style="120" customWidth="1"/>
    <col min="15871" max="15871" width="1.85546875" style="120" customWidth="1"/>
    <col min="15872" max="15872" width="14.7109375" style="120" customWidth="1"/>
    <col min="15873" max="15873" width="12.85546875" style="120" bestFit="1" customWidth="1"/>
    <col min="15874" max="15875" width="16.140625" style="120" customWidth="1"/>
    <col min="15876" max="16118" width="9.28515625" style="120"/>
    <col min="16119" max="16122" width="3" style="120" customWidth="1"/>
    <col min="16123" max="16123" width="47.28515625" style="120" customWidth="1"/>
    <col min="16124" max="16124" width="9.85546875" style="120" customWidth="1"/>
    <col min="16125" max="16125" width="1.85546875" style="120" customWidth="1"/>
    <col min="16126" max="16126" width="14.7109375" style="120" customWidth="1"/>
    <col min="16127" max="16127" width="1.85546875" style="120" customWidth="1"/>
    <col min="16128" max="16128" width="14.7109375" style="120" customWidth="1"/>
    <col min="16129" max="16129" width="12.85546875" style="120" bestFit="1" customWidth="1"/>
    <col min="16130" max="16131" width="16.140625" style="120" customWidth="1"/>
    <col min="16132" max="16380" width="9.28515625" style="120"/>
    <col min="16381" max="16384" width="10.7109375" style="120" customWidth="1"/>
  </cols>
  <sheetData>
    <row r="1" spans="1:11" s="110" customFormat="1" ht="16.5" customHeight="1">
      <c r="A1" s="135" t="s">
        <v>121</v>
      </c>
      <c r="C1" s="111"/>
      <c r="D1" s="111"/>
      <c r="E1" s="112"/>
      <c r="G1" s="113"/>
      <c r="I1" s="113"/>
      <c r="K1" s="113"/>
    </row>
    <row r="2" spans="1:11" s="110" customFormat="1" ht="16.5" customHeight="1">
      <c r="A2" s="135" t="s">
        <v>33</v>
      </c>
      <c r="C2" s="111"/>
      <c r="D2" s="111"/>
      <c r="E2" s="112"/>
      <c r="G2" s="113"/>
      <c r="I2" s="113"/>
      <c r="K2" s="113"/>
    </row>
    <row r="3" spans="1:11" s="110" customFormat="1" ht="16.5" customHeight="1">
      <c r="A3" s="159" t="s">
        <v>125</v>
      </c>
      <c r="B3" s="114"/>
      <c r="C3" s="115"/>
      <c r="D3" s="115"/>
      <c r="E3" s="116"/>
      <c r="F3" s="114"/>
      <c r="G3" s="117"/>
      <c r="H3" s="114"/>
      <c r="I3" s="117"/>
      <c r="J3" s="114"/>
      <c r="K3" s="117"/>
    </row>
    <row r="4" spans="1:11" s="110" customFormat="1" ht="16.5" customHeight="1">
      <c r="C4" s="111"/>
      <c r="D4" s="111"/>
      <c r="E4" s="112"/>
      <c r="G4" s="118"/>
      <c r="I4" s="118"/>
      <c r="K4" s="118"/>
    </row>
    <row r="5" spans="1:11" s="110" customFormat="1" ht="16.5" customHeight="1">
      <c r="C5" s="111"/>
      <c r="D5" s="111"/>
      <c r="E5" s="112"/>
      <c r="G5" s="118"/>
      <c r="I5" s="118"/>
      <c r="K5" s="118"/>
    </row>
    <row r="6" spans="1:11" s="110" customFormat="1" ht="16.5" customHeight="1">
      <c r="C6" s="111"/>
      <c r="D6" s="111"/>
      <c r="E6" s="112"/>
      <c r="G6" s="175" t="s">
        <v>135</v>
      </c>
      <c r="I6" s="182" t="s">
        <v>133</v>
      </c>
      <c r="J6" s="183"/>
      <c r="K6" s="183"/>
    </row>
    <row r="7" spans="1:11" s="110" customFormat="1" ht="16.5" customHeight="1">
      <c r="C7" s="111"/>
      <c r="D7" s="111"/>
      <c r="E7" s="112"/>
      <c r="G7" s="176" t="s">
        <v>134</v>
      </c>
      <c r="I7" s="184" t="s">
        <v>134</v>
      </c>
      <c r="J7" s="184"/>
      <c r="K7" s="184"/>
    </row>
    <row r="8" spans="1:11" ht="16.5" customHeight="1">
      <c r="A8" s="119"/>
      <c r="C8" s="121"/>
      <c r="D8" s="121"/>
      <c r="E8" s="162"/>
      <c r="F8" s="163"/>
      <c r="G8" s="92" t="s">
        <v>67</v>
      </c>
      <c r="H8" s="92"/>
      <c r="I8" s="92" t="s">
        <v>67</v>
      </c>
      <c r="J8" s="92"/>
      <c r="K8" s="92" t="s">
        <v>68</v>
      </c>
    </row>
    <row r="9" spans="1:11" ht="16.5" customHeight="1">
      <c r="A9" s="119"/>
      <c r="C9" s="121"/>
      <c r="D9" s="121"/>
      <c r="E9" s="162"/>
      <c r="F9" s="163"/>
      <c r="G9" s="91" t="s">
        <v>114</v>
      </c>
      <c r="H9" s="92"/>
      <c r="I9" s="91" t="s">
        <v>114</v>
      </c>
      <c r="J9" s="92"/>
      <c r="K9" s="91" t="s">
        <v>7</v>
      </c>
    </row>
    <row r="10" spans="1:11" ht="16.5" customHeight="1">
      <c r="A10" s="119"/>
      <c r="C10" s="121"/>
      <c r="D10" s="121"/>
      <c r="E10" s="162"/>
      <c r="F10" s="163"/>
      <c r="G10" s="91" t="s">
        <v>122</v>
      </c>
      <c r="H10" s="92"/>
      <c r="I10" s="91" t="s">
        <v>122</v>
      </c>
      <c r="J10" s="92"/>
      <c r="K10" s="91" t="s">
        <v>90</v>
      </c>
    </row>
    <row r="11" spans="1:11" ht="16.5" customHeight="1">
      <c r="A11" s="119"/>
      <c r="C11" s="121"/>
      <c r="D11" s="121"/>
      <c r="E11" s="164" t="s">
        <v>0</v>
      </c>
      <c r="F11" s="163"/>
      <c r="G11" s="93" t="s">
        <v>48</v>
      </c>
      <c r="H11" s="92"/>
      <c r="I11" s="93" t="s">
        <v>48</v>
      </c>
      <c r="J11" s="92"/>
      <c r="K11" s="93" t="s">
        <v>48</v>
      </c>
    </row>
    <row r="12" spans="1:11" s="136" customFormat="1" ht="16.5" customHeight="1">
      <c r="A12" s="135" t="s">
        <v>82</v>
      </c>
      <c r="C12" s="137"/>
      <c r="D12" s="137"/>
      <c r="E12" s="138"/>
      <c r="F12" s="139"/>
      <c r="G12" s="140"/>
      <c r="H12" s="139"/>
      <c r="I12" s="140"/>
      <c r="J12" s="139"/>
      <c r="K12" s="141"/>
    </row>
    <row r="13" spans="1:11" ht="16.5" customHeight="1">
      <c r="A13" s="110"/>
      <c r="C13" s="121"/>
      <c r="D13" s="121"/>
      <c r="E13" s="123"/>
      <c r="F13" s="119"/>
      <c r="G13" s="103"/>
      <c r="H13" s="119"/>
      <c r="I13" s="103"/>
      <c r="J13" s="119"/>
      <c r="K13" s="104"/>
    </row>
    <row r="14" spans="1:11" s="136" customFormat="1" ht="16.5" customHeight="1">
      <c r="A14" s="135" t="s">
        <v>11</v>
      </c>
      <c r="C14" s="137"/>
      <c r="D14" s="137"/>
      <c r="E14" s="142"/>
      <c r="G14" s="143"/>
      <c r="I14" s="143"/>
      <c r="K14" s="131"/>
    </row>
    <row r="15" spans="1:11" ht="16.5" customHeight="1">
      <c r="A15" s="110"/>
      <c r="C15" s="121"/>
      <c r="D15" s="121"/>
      <c r="G15" s="105"/>
      <c r="I15" s="105"/>
      <c r="K15" s="131"/>
    </row>
    <row r="16" spans="1:11" s="136" customFormat="1" ht="16.5" customHeight="1">
      <c r="A16" s="136" t="s">
        <v>36</v>
      </c>
      <c r="C16" s="137"/>
      <c r="D16" s="137"/>
      <c r="E16" s="142"/>
      <c r="G16" s="144">
        <v>48044220</v>
      </c>
      <c r="I16" s="144">
        <v>47774735</v>
      </c>
      <c r="K16" s="132">
        <v>214672252</v>
      </c>
    </row>
    <row r="17" spans="1:11" s="136" customFormat="1" ht="16.5" customHeight="1">
      <c r="A17" s="136" t="s">
        <v>37</v>
      </c>
      <c r="C17" s="137"/>
      <c r="D17" s="145"/>
      <c r="E17" s="142">
        <v>7</v>
      </c>
      <c r="G17" s="144">
        <v>237962105</v>
      </c>
      <c r="I17" s="144">
        <v>238278969</v>
      </c>
      <c r="K17" s="132">
        <v>219498472</v>
      </c>
    </row>
    <row r="18" spans="1:11" s="136" customFormat="1" ht="16.5" customHeight="1">
      <c r="A18" s="146" t="s">
        <v>38</v>
      </c>
      <c r="B18" s="146"/>
      <c r="C18" s="137"/>
      <c r="D18" s="145"/>
      <c r="E18" s="142">
        <v>8</v>
      </c>
      <c r="G18" s="144">
        <v>416204331</v>
      </c>
      <c r="I18" s="144">
        <v>416204331</v>
      </c>
      <c r="K18" s="132">
        <v>348599712</v>
      </c>
    </row>
    <row r="19" spans="1:11" s="136" customFormat="1" ht="16.5" customHeight="1">
      <c r="A19" s="146" t="s">
        <v>39</v>
      </c>
      <c r="C19" s="137"/>
      <c r="D19" s="145"/>
      <c r="E19" s="142">
        <v>9</v>
      </c>
      <c r="G19" s="144">
        <v>73220499</v>
      </c>
      <c r="I19" s="144">
        <v>73220499</v>
      </c>
      <c r="K19" s="132">
        <v>86344593</v>
      </c>
    </row>
    <row r="20" spans="1:11" s="136" customFormat="1" ht="16.5" customHeight="1">
      <c r="A20" s="136" t="s">
        <v>40</v>
      </c>
      <c r="C20" s="137"/>
      <c r="D20" s="145"/>
      <c r="E20" s="142">
        <v>10</v>
      </c>
      <c r="G20" s="147">
        <v>58685998</v>
      </c>
      <c r="I20" s="147">
        <v>58666999</v>
      </c>
      <c r="K20" s="133">
        <v>50242669</v>
      </c>
    </row>
    <row r="21" spans="1:11" ht="16.5" customHeight="1">
      <c r="A21" s="125"/>
      <c r="C21" s="121"/>
      <c r="D21" s="124"/>
      <c r="G21" s="107"/>
      <c r="I21" s="107"/>
      <c r="K21" s="132"/>
    </row>
    <row r="22" spans="1:11" s="136" customFormat="1" ht="16.5" customHeight="1">
      <c r="A22" s="148" t="s">
        <v>12</v>
      </c>
      <c r="C22" s="148"/>
      <c r="D22" s="137"/>
      <c r="E22" s="142"/>
      <c r="G22" s="147">
        <f>+SUM(G16:G20)</f>
        <v>834117153</v>
      </c>
      <c r="I22" s="147">
        <f>+SUM(I16:I20)</f>
        <v>834145533</v>
      </c>
      <c r="K22" s="133">
        <f>+SUM(K16:K20)</f>
        <v>919357698</v>
      </c>
    </row>
    <row r="23" spans="1:11" ht="16.5" customHeight="1">
      <c r="A23" s="125"/>
      <c r="C23" s="121"/>
      <c r="D23" s="124"/>
      <c r="G23" s="107"/>
      <c r="I23" s="107"/>
      <c r="K23" s="132"/>
    </row>
    <row r="24" spans="1:11" s="136" customFormat="1" ht="16.5" customHeight="1">
      <c r="A24" s="135" t="s">
        <v>13</v>
      </c>
      <c r="E24" s="142"/>
      <c r="G24" s="143"/>
      <c r="I24" s="143"/>
      <c r="K24" s="131"/>
    </row>
    <row r="25" spans="1:11" ht="16.5" customHeight="1">
      <c r="A25" s="125"/>
      <c r="C25" s="121"/>
      <c r="D25" s="124"/>
      <c r="G25" s="107"/>
      <c r="I25" s="107"/>
      <c r="K25" s="132"/>
    </row>
    <row r="26" spans="1:11" s="136" customFormat="1" ht="16.5" customHeight="1">
      <c r="A26" s="136" t="s">
        <v>92</v>
      </c>
      <c r="C26" s="137"/>
      <c r="D26" s="145"/>
      <c r="E26" s="142"/>
      <c r="G26" s="144">
        <v>22613438</v>
      </c>
      <c r="I26" s="144">
        <v>22613438</v>
      </c>
      <c r="K26" s="132">
        <v>23461950</v>
      </c>
    </row>
    <row r="27" spans="1:11" s="136" customFormat="1" ht="16.5" customHeight="1">
      <c r="A27" s="136" t="s">
        <v>136</v>
      </c>
      <c r="C27" s="137"/>
      <c r="D27" s="145"/>
      <c r="E27" s="142">
        <v>11</v>
      </c>
      <c r="G27" s="144">
        <v>0</v>
      </c>
      <c r="I27" s="144">
        <v>5000000</v>
      </c>
      <c r="K27" s="132">
        <v>0</v>
      </c>
    </row>
    <row r="28" spans="1:11" s="136" customFormat="1" ht="16.5" customHeight="1">
      <c r="A28" s="136" t="s">
        <v>41</v>
      </c>
      <c r="C28" s="137"/>
      <c r="D28" s="137"/>
      <c r="E28" s="142">
        <v>12</v>
      </c>
      <c r="G28" s="144">
        <v>9671708</v>
      </c>
      <c r="I28" s="144">
        <v>9591796</v>
      </c>
      <c r="K28" s="132">
        <v>5499891</v>
      </c>
    </row>
    <row r="29" spans="1:11" s="136" customFormat="1" ht="16.5" customHeight="1">
      <c r="A29" s="136" t="s">
        <v>93</v>
      </c>
      <c r="C29" s="137"/>
      <c r="D29" s="137"/>
      <c r="E29" s="142"/>
      <c r="G29" s="144">
        <v>206689</v>
      </c>
      <c r="I29" s="144">
        <v>206689</v>
      </c>
      <c r="K29" s="132">
        <v>215482</v>
      </c>
    </row>
    <row r="30" spans="1:11" s="136" customFormat="1" ht="16.5" customHeight="1">
      <c r="A30" s="136" t="s">
        <v>84</v>
      </c>
      <c r="C30" s="137"/>
      <c r="D30" s="137"/>
      <c r="E30" s="142">
        <v>12</v>
      </c>
      <c r="G30" s="144">
        <v>28120893</v>
      </c>
      <c r="I30" s="144">
        <v>28120893</v>
      </c>
      <c r="K30" s="132">
        <v>17982378</v>
      </c>
    </row>
    <row r="31" spans="1:11" s="136" customFormat="1" ht="16.5" customHeight="1">
      <c r="A31" s="136" t="s">
        <v>94</v>
      </c>
      <c r="C31" s="137"/>
      <c r="D31" s="137"/>
      <c r="E31" s="142"/>
      <c r="G31" s="144">
        <v>1606968</v>
      </c>
      <c r="I31" s="144">
        <v>1555588</v>
      </c>
      <c r="K31" s="132">
        <v>1825080</v>
      </c>
    </row>
    <row r="32" spans="1:11" s="136" customFormat="1" ht="16.5" customHeight="1">
      <c r="A32" s="136" t="s">
        <v>30</v>
      </c>
      <c r="C32" s="137"/>
      <c r="D32" s="137"/>
      <c r="E32" s="142">
        <v>13</v>
      </c>
      <c r="G32" s="147">
        <v>64300679</v>
      </c>
      <c r="I32" s="147">
        <v>64300679</v>
      </c>
      <c r="K32" s="133">
        <v>50520056</v>
      </c>
    </row>
    <row r="33" spans="1:11" ht="16.5" customHeight="1">
      <c r="A33" s="125"/>
      <c r="C33" s="121"/>
      <c r="D33" s="124"/>
      <c r="G33" s="107"/>
      <c r="I33" s="107"/>
      <c r="K33" s="132"/>
    </row>
    <row r="34" spans="1:11" s="136" customFormat="1" ht="16.5" customHeight="1">
      <c r="A34" s="135" t="s">
        <v>14</v>
      </c>
      <c r="B34" s="139"/>
      <c r="C34" s="137"/>
      <c r="D34" s="137"/>
      <c r="E34" s="142"/>
      <c r="G34" s="147">
        <f>SUM(G26:G32)</f>
        <v>126520375</v>
      </c>
      <c r="I34" s="147">
        <f>SUM(I26:I32)</f>
        <v>131389083</v>
      </c>
      <c r="K34" s="133">
        <f>SUM(K26:K32)</f>
        <v>99504837</v>
      </c>
    </row>
    <row r="35" spans="1:11" ht="16.5" customHeight="1">
      <c r="A35" s="125"/>
      <c r="C35" s="121"/>
      <c r="D35" s="124"/>
      <c r="G35" s="107"/>
      <c r="I35" s="107"/>
      <c r="K35" s="132"/>
    </row>
    <row r="36" spans="1:11" s="136" customFormat="1" ht="16.5" customHeight="1" thickBot="1">
      <c r="A36" s="149" t="s">
        <v>18</v>
      </c>
      <c r="B36" s="139"/>
      <c r="C36" s="137"/>
      <c r="D36" s="137"/>
      <c r="E36" s="142"/>
      <c r="G36" s="150">
        <f>SUM(G22+G34)</f>
        <v>960637528</v>
      </c>
      <c r="I36" s="150">
        <f>SUM(I22+I34)</f>
        <v>965534616</v>
      </c>
      <c r="K36" s="134">
        <f>SUM(K22+K34)</f>
        <v>1018862535</v>
      </c>
    </row>
    <row r="37" spans="1:11" ht="16.5" customHeight="1" thickTop="1">
      <c r="A37" s="110"/>
      <c r="B37" s="119"/>
      <c r="C37" s="121"/>
      <c r="D37" s="121"/>
      <c r="G37" s="108"/>
      <c r="I37" s="108"/>
      <c r="K37" s="108"/>
    </row>
    <row r="38" spans="1:11" ht="16.5" customHeight="1">
      <c r="A38" s="110"/>
      <c r="B38" s="119"/>
      <c r="C38" s="121"/>
      <c r="D38" s="121"/>
      <c r="G38" s="108"/>
      <c r="I38" s="108"/>
      <c r="K38" s="108"/>
    </row>
    <row r="39" spans="1:11" ht="16.5" customHeight="1">
      <c r="A39" s="110"/>
      <c r="B39" s="119"/>
      <c r="C39" s="121"/>
      <c r="D39" s="121"/>
      <c r="G39" s="108"/>
      <c r="I39" s="108"/>
      <c r="K39" s="108"/>
    </row>
    <row r="40" spans="1:11" ht="16.5" customHeight="1">
      <c r="A40" s="110"/>
      <c r="B40" s="119"/>
      <c r="C40" s="121"/>
      <c r="D40" s="121"/>
      <c r="G40" s="108"/>
      <c r="I40" s="108"/>
      <c r="K40" s="108"/>
    </row>
    <row r="41" spans="1:11" ht="16.5" customHeight="1">
      <c r="A41" s="110"/>
      <c r="B41" s="119"/>
      <c r="C41" s="121"/>
      <c r="D41" s="121"/>
      <c r="G41" s="108"/>
      <c r="I41" s="108"/>
      <c r="K41" s="108"/>
    </row>
    <row r="42" spans="1:11" ht="16.5" customHeight="1">
      <c r="A42" s="110"/>
      <c r="B42" s="119"/>
      <c r="C42" s="121"/>
      <c r="D42" s="121"/>
      <c r="G42" s="108"/>
      <c r="I42" s="108"/>
      <c r="K42" s="108"/>
    </row>
    <row r="43" spans="1:11" ht="16.5" customHeight="1">
      <c r="A43" s="165"/>
      <c r="C43" s="121"/>
      <c r="D43" s="121"/>
      <c r="G43" s="108"/>
      <c r="I43" s="108"/>
      <c r="K43" s="108"/>
    </row>
    <row r="44" spans="1:11" ht="16.5" customHeight="1">
      <c r="A44" s="165"/>
      <c r="C44" s="121"/>
      <c r="D44" s="121"/>
      <c r="G44" s="108"/>
      <c r="I44" s="108"/>
      <c r="K44" s="108"/>
    </row>
    <row r="45" spans="1:11" ht="16.5" customHeight="1">
      <c r="A45" s="185" t="s">
        <v>111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</row>
    <row r="46" spans="1:11" ht="16.5" customHeight="1">
      <c r="A46" s="185" t="s">
        <v>112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</row>
    <row r="47" spans="1:11" ht="16.5" customHeight="1">
      <c r="A47" s="166"/>
      <c r="C47" s="121"/>
      <c r="D47" s="121"/>
      <c r="G47" s="108"/>
      <c r="I47" s="108"/>
      <c r="K47" s="108"/>
    </row>
    <row r="48" spans="1:11" ht="16.5" customHeight="1">
      <c r="A48" s="166"/>
      <c r="C48" s="121"/>
      <c r="D48" s="121"/>
      <c r="G48" s="108"/>
      <c r="I48" s="108"/>
      <c r="K48" s="108"/>
    </row>
    <row r="49" spans="1:11" ht="16.5" customHeight="1">
      <c r="A49" s="166"/>
      <c r="C49" s="121"/>
      <c r="D49" s="121"/>
      <c r="G49" s="108"/>
      <c r="I49" s="108"/>
      <c r="K49" s="108"/>
    </row>
    <row r="50" spans="1:11" ht="16.5" customHeight="1">
      <c r="A50" s="166"/>
      <c r="C50" s="121"/>
      <c r="D50" s="121"/>
      <c r="G50" s="108"/>
      <c r="I50" s="108"/>
      <c r="K50" s="108"/>
    </row>
    <row r="51" spans="1:11" s="110" customFormat="1" ht="21.9" customHeight="1">
      <c r="A51" s="186" t="s">
        <v>72</v>
      </c>
      <c r="B51" s="186"/>
      <c r="C51" s="186"/>
      <c r="D51" s="186"/>
      <c r="E51" s="186"/>
      <c r="F51" s="186"/>
      <c r="G51" s="186"/>
      <c r="H51" s="186"/>
      <c r="I51" s="186"/>
      <c r="J51" s="127"/>
      <c r="K51" s="109"/>
    </row>
    <row r="52" spans="1:11" s="110" customFormat="1" ht="16.5" customHeight="1">
      <c r="A52" s="135" t="s">
        <v>121</v>
      </c>
      <c r="C52" s="111"/>
      <c r="D52" s="111"/>
      <c r="E52" s="112"/>
      <c r="G52" s="113"/>
      <c r="I52" s="113"/>
      <c r="K52" s="113"/>
    </row>
    <row r="53" spans="1:11" s="135" customFormat="1" ht="16.5" customHeight="1">
      <c r="A53" s="135" t="s">
        <v>33</v>
      </c>
      <c r="C53" s="148"/>
      <c r="D53" s="148"/>
      <c r="E53" s="112"/>
      <c r="F53" s="110"/>
      <c r="G53" s="113"/>
      <c r="H53" s="110"/>
      <c r="I53" s="113"/>
      <c r="J53" s="110"/>
      <c r="K53" s="113"/>
    </row>
    <row r="54" spans="1:11" ht="16.5" customHeight="1">
      <c r="A54" s="151" t="str">
        <f>A3</f>
        <v>As at 30 June 2023</v>
      </c>
      <c r="B54" s="151"/>
      <c r="C54" s="152"/>
      <c r="D54" s="152"/>
      <c r="E54" s="153"/>
      <c r="F54" s="151"/>
      <c r="G54" s="9"/>
      <c r="H54" s="151"/>
      <c r="I54" s="9"/>
      <c r="J54" s="151"/>
      <c r="K54" s="9"/>
    </row>
    <row r="55" spans="1:11" ht="16.5" customHeight="1">
      <c r="A55" s="110"/>
      <c r="B55" s="110"/>
      <c r="C55" s="121"/>
      <c r="D55" s="121"/>
      <c r="G55" s="108"/>
      <c r="I55" s="108"/>
      <c r="K55" s="108"/>
    </row>
    <row r="56" spans="1:11" ht="16.5" customHeight="1">
      <c r="A56" s="110"/>
      <c r="B56" s="110"/>
      <c r="C56" s="121"/>
      <c r="D56" s="121"/>
      <c r="G56" s="108"/>
      <c r="I56" s="108"/>
      <c r="K56" s="108"/>
    </row>
    <row r="57" spans="1:11" ht="16.5" customHeight="1">
      <c r="A57" s="110"/>
      <c r="B57" s="110"/>
      <c r="C57" s="121"/>
      <c r="D57" s="121"/>
      <c r="G57" s="175" t="s">
        <v>135</v>
      </c>
      <c r="H57" s="110"/>
      <c r="I57" s="182" t="s">
        <v>133</v>
      </c>
      <c r="J57" s="183"/>
      <c r="K57" s="183"/>
    </row>
    <row r="58" spans="1:11" ht="16.5" customHeight="1">
      <c r="A58" s="110"/>
      <c r="B58" s="110"/>
      <c r="C58" s="121"/>
      <c r="D58" s="121"/>
      <c r="G58" s="176" t="s">
        <v>134</v>
      </c>
      <c r="H58" s="110"/>
      <c r="I58" s="184" t="s">
        <v>134</v>
      </c>
      <c r="J58" s="184"/>
      <c r="K58" s="184"/>
    </row>
    <row r="59" spans="1:11" ht="16.5" customHeight="1">
      <c r="A59" s="119"/>
      <c r="C59" s="121"/>
      <c r="D59" s="121"/>
      <c r="E59" s="162"/>
      <c r="F59" s="163"/>
      <c r="G59" s="92" t="s">
        <v>67</v>
      </c>
      <c r="H59" s="92"/>
      <c r="I59" s="92" t="s">
        <v>67</v>
      </c>
      <c r="J59" s="92"/>
      <c r="K59" s="92" t="s">
        <v>68</v>
      </c>
    </row>
    <row r="60" spans="1:11" ht="16.5" customHeight="1">
      <c r="A60" s="119"/>
      <c r="C60" s="121"/>
      <c r="D60" s="121"/>
      <c r="E60" s="162"/>
      <c r="F60" s="163"/>
      <c r="G60" s="91" t="s">
        <v>114</v>
      </c>
      <c r="H60" s="92"/>
      <c r="I60" s="91" t="s">
        <v>114</v>
      </c>
      <c r="J60" s="92"/>
      <c r="K60" s="91" t="s">
        <v>7</v>
      </c>
    </row>
    <row r="61" spans="1:11" ht="16.5" customHeight="1">
      <c r="A61" s="119"/>
      <c r="C61" s="121"/>
      <c r="D61" s="121"/>
      <c r="E61" s="162"/>
      <c r="F61" s="163"/>
      <c r="G61" s="91" t="s">
        <v>122</v>
      </c>
      <c r="H61" s="92"/>
      <c r="I61" s="91" t="s">
        <v>122</v>
      </c>
      <c r="J61" s="92"/>
      <c r="K61" s="91" t="s">
        <v>90</v>
      </c>
    </row>
    <row r="62" spans="1:11" s="136" customFormat="1" ht="16.5" customHeight="1">
      <c r="A62" s="119"/>
      <c r="B62" s="120"/>
      <c r="C62" s="121"/>
      <c r="D62" s="121"/>
      <c r="E62" s="164" t="s">
        <v>0</v>
      </c>
      <c r="F62" s="163"/>
      <c r="G62" s="93" t="s">
        <v>48</v>
      </c>
      <c r="H62" s="92"/>
      <c r="I62" s="93" t="s">
        <v>48</v>
      </c>
      <c r="J62" s="92"/>
      <c r="K62" s="93" t="s">
        <v>48</v>
      </c>
    </row>
    <row r="63" spans="1:11" ht="16.5" customHeight="1">
      <c r="A63" s="149" t="s">
        <v>83</v>
      </c>
      <c r="B63" s="136"/>
      <c r="C63" s="137"/>
      <c r="D63" s="137"/>
      <c r="E63" s="142"/>
      <c r="F63" s="136"/>
      <c r="G63" s="144"/>
      <c r="H63" s="136"/>
      <c r="I63" s="144"/>
      <c r="J63" s="136"/>
      <c r="K63" s="132"/>
    </row>
    <row r="64" spans="1:11" s="136" customFormat="1" ht="8.1" customHeight="1">
      <c r="A64" s="110"/>
      <c r="B64" s="120"/>
      <c r="C64" s="111"/>
      <c r="D64" s="121"/>
      <c r="E64" s="122"/>
      <c r="F64" s="120"/>
      <c r="G64" s="130"/>
      <c r="H64" s="120"/>
      <c r="I64" s="130"/>
      <c r="J64" s="120"/>
      <c r="K64" s="120"/>
    </row>
    <row r="65" spans="1:11" ht="16.5" customHeight="1">
      <c r="A65" s="135" t="s">
        <v>15</v>
      </c>
      <c r="B65" s="136"/>
      <c r="C65" s="137"/>
      <c r="D65" s="137"/>
      <c r="E65" s="142"/>
      <c r="F65" s="136"/>
      <c r="G65" s="144"/>
      <c r="H65" s="136"/>
      <c r="I65" s="144"/>
      <c r="J65" s="136"/>
      <c r="K65" s="132"/>
    </row>
    <row r="66" spans="1:11" s="136" customFormat="1" ht="8.1" customHeight="1">
      <c r="A66" s="110"/>
      <c r="B66" s="120"/>
      <c r="C66" s="111"/>
      <c r="D66" s="121"/>
      <c r="E66" s="122"/>
      <c r="F66" s="120"/>
      <c r="G66" s="130"/>
      <c r="H66" s="120"/>
      <c r="I66" s="130"/>
      <c r="J66" s="120"/>
      <c r="K66" s="120"/>
    </row>
    <row r="67" spans="1:11" s="136" customFormat="1" ht="16.5" customHeight="1">
      <c r="A67" s="167" t="s">
        <v>162</v>
      </c>
      <c r="B67" s="146"/>
      <c r="C67" s="148"/>
      <c r="D67" s="137"/>
      <c r="E67" s="142"/>
      <c r="G67" s="144"/>
      <c r="I67" s="144"/>
      <c r="K67" s="132"/>
    </row>
    <row r="68" spans="1:11" s="136" customFormat="1" ht="16.5" customHeight="1">
      <c r="A68" s="167"/>
      <c r="B68" s="146" t="s">
        <v>163</v>
      </c>
      <c r="C68" s="148"/>
      <c r="D68" s="137"/>
      <c r="E68" s="142">
        <v>14</v>
      </c>
      <c r="G68" s="144">
        <v>44036703</v>
      </c>
      <c r="I68" s="144">
        <v>44036703</v>
      </c>
      <c r="K68" s="132">
        <v>0</v>
      </c>
    </row>
    <row r="69" spans="1:11" s="136" customFormat="1" ht="16.5" customHeight="1">
      <c r="A69" s="167" t="s">
        <v>164</v>
      </c>
      <c r="B69" s="146"/>
      <c r="C69" s="148"/>
      <c r="D69" s="137"/>
      <c r="E69" s="142"/>
      <c r="G69" s="144"/>
      <c r="I69" s="144"/>
      <c r="K69" s="132"/>
    </row>
    <row r="70" spans="1:11" s="136" customFormat="1" ht="16.5" customHeight="1">
      <c r="B70" s="167" t="s">
        <v>165</v>
      </c>
      <c r="C70" s="148"/>
      <c r="D70" s="137"/>
      <c r="E70" s="142">
        <v>14</v>
      </c>
      <c r="G70" s="144">
        <v>11423732</v>
      </c>
      <c r="I70" s="144">
        <v>11423732</v>
      </c>
      <c r="K70" s="132">
        <v>10615395</v>
      </c>
    </row>
    <row r="71" spans="1:11" s="136" customFormat="1" ht="16.5" customHeight="1">
      <c r="A71" s="167" t="s">
        <v>31</v>
      </c>
      <c r="C71" s="137"/>
      <c r="D71" s="137"/>
      <c r="E71" s="142">
        <v>15</v>
      </c>
      <c r="G71" s="144">
        <v>189991239</v>
      </c>
      <c r="I71" s="144">
        <v>194688260</v>
      </c>
      <c r="K71" s="132">
        <v>321363985</v>
      </c>
    </row>
    <row r="72" spans="1:11" s="136" customFormat="1" ht="16.5" customHeight="1">
      <c r="A72" s="167" t="s">
        <v>43</v>
      </c>
      <c r="B72" s="167"/>
      <c r="C72" s="137"/>
      <c r="D72" s="137"/>
      <c r="E72" s="142">
        <v>16</v>
      </c>
      <c r="G72" s="144">
        <v>21575220</v>
      </c>
      <c r="I72" s="144">
        <v>21570465</v>
      </c>
      <c r="K72" s="132">
        <v>19626835</v>
      </c>
    </row>
    <row r="73" spans="1:11" s="136" customFormat="1" ht="16.5" customHeight="1">
      <c r="A73" s="167" t="s">
        <v>69</v>
      </c>
      <c r="C73" s="137"/>
      <c r="D73" s="137"/>
      <c r="E73" s="142">
        <v>14</v>
      </c>
      <c r="G73" s="144">
        <v>6242151</v>
      </c>
      <c r="I73" s="144">
        <v>6242151</v>
      </c>
      <c r="K73" s="132">
        <v>6137627</v>
      </c>
    </row>
    <row r="74" spans="1:11" ht="16.5" customHeight="1">
      <c r="A74" s="136" t="s">
        <v>6</v>
      </c>
      <c r="B74" s="167"/>
      <c r="C74" s="136"/>
      <c r="D74" s="136"/>
      <c r="E74" s="142"/>
      <c r="F74" s="136"/>
      <c r="G74" s="147">
        <v>16342819</v>
      </c>
      <c r="H74" s="136"/>
      <c r="I74" s="147">
        <v>16342121</v>
      </c>
      <c r="J74" s="136"/>
      <c r="K74" s="133">
        <v>16145746</v>
      </c>
    </row>
    <row r="75" spans="1:11" s="136" customFormat="1" ht="8.1" customHeight="1">
      <c r="A75" s="120"/>
      <c r="B75" s="120"/>
      <c r="C75" s="121"/>
      <c r="D75" s="121"/>
      <c r="E75" s="122"/>
      <c r="F75" s="120"/>
      <c r="G75" s="107"/>
      <c r="H75" s="120"/>
      <c r="I75" s="107"/>
      <c r="J75" s="120"/>
      <c r="K75" s="108"/>
    </row>
    <row r="76" spans="1:11" ht="16.5" customHeight="1">
      <c r="A76" s="135" t="s">
        <v>16</v>
      </c>
      <c r="B76" s="136"/>
      <c r="C76" s="136"/>
      <c r="D76" s="136"/>
      <c r="E76" s="142"/>
      <c r="F76" s="136"/>
      <c r="G76" s="155">
        <f>SUM(G67:G74)</f>
        <v>289611864</v>
      </c>
      <c r="H76" s="136"/>
      <c r="I76" s="155">
        <f>SUM(I67:I74)</f>
        <v>294303432</v>
      </c>
      <c r="J76" s="136"/>
      <c r="K76" s="154">
        <f>SUM(K67:K74)</f>
        <v>373889588</v>
      </c>
    </row>
    <row r="77" spans="1:11" s="136" customFormat="1" ht="16.5" customHeight="1">
      <c r="A77" s="120"/>
      <c r="B77" s="120"/>
      <c r="C77" s="121"/>
      <c r="D77" s="121"/>
      <c r="E77" s="122"/>
      <c r="F77" s="120"/>
      <c r="G77" s="107"/>
      <c r="H77" s="120"/>
      <c r="I77" s="107"/>
      <c r="J77" s="120"/>
      <c r="K77" s="108"/>
    </row>
    <row r="78" spans="1:11" ht="16.5" customHeight="1">
      <c r="A78" s="135" t="s">
        <v>17</v>
      </c>
      <c r="B78" s="136"/>
      <c r="C78" s="137"/>
      <c r="D78" s="137"/>
      <c r="E78" s="142"/>
      <c r="F78" s="136"/>
      <c r="G78" s="143"/>
      <c r="H78" s="136"/>
      <c r="I78" s="143"/>
      <c r="J78" s="136"/>
      <c r="K78" s="131"/>
    </row>
    <row r="79" spans="1:11" s="136" customFormat="1" ht="8.1" customHeight="1">
      <c r="A79" s="120"/>
      <c r="B79" s="120"/>
      <c r="C79" s="121"/>
      <c r="D79" s="121"/>
      <c r="E79" s="122"/>
      <c r="F79" s="120"/>
      <c r="G79" s="107"/>
      <c r="H79" s="120"/>
      <c r="I79" s="107"/>
      <c r="J79" s="120"/>
      <c r="K79" s="108"/>
    </row>
    <row r="80" spans="1:11" s="136" customFormat="1" ht="16.5" customHeight="1">
      <c r="A80" s="168" t="s">
        <v>44</v>
      </c>
      <c r="C80" s="137"/>
      <c r="D80" s="137"/>
      <c r="E80" s="142">
        <v>14</v>
      </c>
      <c r="G80" s="144">
        <v>6959320</v>
      </c>
      <c r="I80" s="144">
        <v>6959320</v>
      </c>
      <c r="K80" s="132">
        <v>12928670</v>
      </c>
    </row>
    <row r="81" spans="1:11" s="136" customFormat="1" ht="16.5" customHeight="1">
      <c r="A81" s="136" t="s">
        <v>70</v>
      </c>
      <c r="B81" s="167"/>
      <c r="E81" s="142">
        <v>14</v>
      </c>
      <c r="G81" s="144">
        <v>16295880</v>
      </c>
      <c r="I81" s="144">
        <v>16295880</v>
      </c>
      <c r="K81" s="132">
        <v>7721320</v>
      </c>
    </row>
    <row r="82" spans="1:11" s="136" customFormat="1" ht="16.5" customHeight="1">
      <c r="A82" s="167" t="s">
        <v>24</v>
      </c>
      <c r="B82" s="167"/>
      <c r="E82" s="142"/>
      <c r="G82" s="144">
        <v>4311176</v>
      </c>
      <c r="I82" s="144">
        <v>4311176</v>
      </c>
      <c r="K82" s="132">
        <v>3683941</v>
      </c>
    </row>
    <row r="83" spans="1:11" ht="16.5" customHeight="1">
      <c r="A83" s="167" t="s">
        <v>45</v>
      </c>
      <c r="B83" s="167"/>
      <c r="C83" s="136"/>
      <c r="D83" s="136"/>
      <c r="E83" s="142">
        <v>17</v>
      </c>
      <c r="F83" s="136"/>
      <c r="G83" s="147">
        <v>22207094</v>
      </c>
      <c r="H83" s="136"/>
      <c r="I83" s="147">
        <v>22207094</v>
      </c>
      <c r="J83" s="136"/>
      <c r="K83" s="133">
        <v>11569085</v>
      </c>
    </row>
    <row r="84" spans="1:11" s="136" customFormat="1" ht="8.1" customHeight="1">
      <c r="A84" s="120"/>
      <c r="B84" s="120"/>
      <c r="C84" s="121"/>
      <c r="D84" s="121"/>
      <c r="E84" s="122"/>
      <c r="F84" s="120"/>
      <c r="G84" s="144"/>
      <c r="I84" s="144"/>
      <c r="K84" s="132"/>
    </row>
    <row r="85" spans="1:11" ht="16.5" customHeight="1">
      <c r="A85" s="149" t="s">
        <v>95</v>
      </c>
      <c r="B85" s="136"/>
      <c r="C85" s="136"/>
      <c r="D85" s="137"/>
      <c r="E85" s="142"/>
      <c r="F85" s="136"/>
      <c r="G85" s="147">
        <f>SUM(G80:G83)</f>
        <v>49773470</v>
      </c>
      <c r="H85" s="136"/>
      <c r="I85" s="147">
        <f>SUM(I80:I83)</f>
        <v>49773470</v>
      </c>
      <c r="J85" s="136"/>
      <c r="K85" s="133">
        <f>SUM(K80:K83)</f>
        <v>35903016</v>
      </c>
    </row>
    <row r="86" spans="1:11" s="136" customFormat="1" ht="8.1" customHeight="1">
      <c r="A86" s="120"/>
      <c r="B86" s="120"/>
      <c r="C86" s="121"/>
      <c r="D86" s="121"/>
      <c r="E86" s="122"/>
      <c r="F86" s="120"/>
      <c r="G86" s="107"/>
      <c r="H86" s="120"/>
      <c r="I86" s="107"/>
      <c r="J86" s="120"/>
      <c r="K86" s="108"/>
    </row>
    <row r="87" spans="1:11" ht="16.5" customHeight="1">
      <c r="A87" s="149" t="s">
        <v>19</v>
      </c>
      <c r="B87" s="136"/>
      <c r="C87" s="136"/>
      <c r="D87" s="136"/>
      <c r="E87" s="142"/>
      <c r="F87" s="136"/>
      <c r="G87" s="147">
        <f>SUM(G76+G85)</f>
        <v>339385334</v>
      </c>
      <c r="H87" s="136"/>
      <c r="I87" s="147">
        <f>SUM(I76+I85)</f>
        <v>344076902</v>
      </c>
      <c r="J87" s="136"/>
      <c r="K87" s="133">
        <f>SUM(K76+K85)</f>
        <v>409792604</v>
      </c>
    </row>
    <row r="88" spans="1:11" ht="16.5" customHeight="1">
      <c r="A88" s="126"/>
      <c r="G88" s="107"/>
      <c r="I88" s="107"/>
      <c r="K88" s="108"/>
    </row>
    <row r="89" spans="1:11" ht="16.5" customHeight="1">
      <c r="A89" s="149" t="s">
        <v>28</v>
      </c>
      <c r="B89" s="136"/>
      <c r="C89" s="137"/>
      <c r="D89" s="137"/>
      <c r="E89" s="142"/>
      <c r="F89" s="136"/>
      <c r="G89" s="144"/>
      <c r="H89" s="136"/>
      <c r="I89" s="144"/>
      <c r="J89" s="136"/>
      <c r="K89" s="132"/>
    </row>
    <row r="90" spans="1:11" s="136" customFormat="1" ht="8.1" customHeight="1">
      <c r="A90" s="120"/>
      <c r="B90" s="120"/>
      <c r="C90" s="121"/>
      <c r="D90" s="121"/>
      <c r="E90" s="122"/>
      <c r="F90" s="120"/>
      <c r="G90" s="105"/>
      <c r="H90" s="120"/>
      <c r="I90" s="105"/>
      <c r="J90" s="120"/>
      <c r="K90" s="106"/>
    </row>
    <row r="91" spans="1:11" s="136" customFormat="1" ht="16.5" customHeight="1">
      <c r="A91" s="136" t="s">
        <v>1</v>
      </c>
      <c r="B91" s="167"/>
      <c r="C91" s="169"/>
      <c r="D91" s="169"/>
      <c r="E91" s="142"/>
      <c r="G91" s="144"/>
      <c r="I91" s="144"/>
      <c r="K91" s="132"/>
    </row>
    <row r="92" spans="1:11" s="136" customFormat="1" ht="16.5" customHeight="1">
      <c r="A92" s="167"/>
      <c r="B92" s="136" t="s">
        <v>22</v>
      </c>
      <c r="C92" s="169"/>
      <c r="D92" s="169"/>
      <c r="E92" s="142"/>
      <c r="G92" s="144"/>
      <c r="I92" s="144"/>
      <c r="K92" s="132"/>
    </row>
    <row r="93" spans="1:11" ht="16.5" customHeight="1" thickBot="1">
      <c r="A93" s="167"/>
      <c r="B93" s="169" t="s">
        <v>105</v>
      </c>
      <c r="C93" s="136"/>
      <c r="D93" s="169"/>
      <c r="E93" s="142"/>
      <c r="F93" s="136"/>
      <c r="G93" s="150">
        <v>215000000</v>
      </c>
      <c r="H93" s="136"/>
      <c r="I93" s="150">
        <v>215000000</v>
      </c>
      <c r="J93" s="136"/>
      <c r="K93" s="134">
        <v>215000000</v>
      </c>
    </row>
    <row r="94" spans="1:11" s="136" customFormat="1" ht="8.1" customHeight="1" thickTop="1">
      <c r="A94" s="165"/>
      <c r="B94" s="170"/>
      <c r="C94" s="120"/>
      <c r="D94" s="170"/>
      <c r="E94" s="122"/>
      <c r="F94" s="120"/>
      <c r="G94" s="130"/>
      <c r="H94" s="120"/>
      <c r="I94" s="130"/>
      <c r="J94" s="120"/>
      <c r="K94" s="120"/>
    </row>
    <row r="95" spans="1:11" s="136" customFormat="1" ht="16.5" customHeight="1">
      <c r="A95" s="167"/>
      <c r="B95" s="136" t="s">
        <v>42</v>
      </c>
      <c r="C95" s="169"/>
      <c r="D95" s="169"/>
      <c r="E95" s="142"/>
      <c r="G95" s="144"/>
      <c r="I95" s="144"/>
      <c r="K95" s="132"/>
    </row>
    <row r="96" spans="1:11" s="136" customFormat="1" ht="16.5" customHeight="1">
      <c r="A96" s="167"/>
      <c r="B96" s="169" t="s">
        <v>123</v>
      </c>
      <c r="C96" s="169"/>
      <c r="D96" s="169"/>
      <c r="E96" s="142"/>
      <c r="G96" s="144">
        <f>'6'!C17</f>
        <v>215000000</v>
      </c>
      <c r="I96" s="144">
        <f>'7'!C25</f>
        <v>215000000</v>
      </c>
      <c r="K96" s="132">
        <v>215000000</v>
      </c>
    </row>
    <row r="97" spans="1:11" s="136" customFormat="1" ht="16.5" customHeight="1">
      <c r="A97" s="136" t="s">
        <v>124</v>
      </c>
      <c r="B97" s="167"/>
      <c r="C97" s="167"/>
      <c r="D97" s="167"/>
      <c r="E97" s="142"/>
      <c r="G97" s="144">
        <f>'6'!E17</f>
        <v>365378656</v>
      </c>
      <c r="I97" s="144">
        <f>'7'!E25</f>
        <v>365378656</v>
      </c>
      <c r="K97" s="132">
        <v>365378656</v>
      </c>
    </row>
    <row r="98" spans="1:11" s="136" customFormat="1" ht="16.5" customHeight="1">
      <c r="A98" s="136" t="s">
        <v>9</v>
      </c>
      <c r="B98" s="167"/>
      <c r="C98" s="167"/>
      <c r="D98" s="167"/>
      <c r="E98" s="142"/>
      <c r="G98" s="144"/>
      <c r="I98" s="144"/>
      <c r="K98" s="132"/>
    </row>
    <row r="99" spans="1:11" s="136" customFormat="1" ht="16.5" customHeight="1">
      <c r="B99" s="167" t="s">
        <v>96</v>
      </c>
      <c r="C99" s="167"/>
      <c r="D99" s="167"/>
      <c r="E99" s="142"/>
      <c r="G99" s="144">
        <f>'6'!G17</f>
        <v>2675000</v>
      </c>
      <c r="I99" s="144">
        <f>'7'!G25</f>
        <v>2675000</v>
      </c>
      <c r="K99" s="132">
        <v>2675000</v>
      </c>
    </row>
    <row r="100" spans="1:11" s="136" customFormat="1" ht="16.5" customHeight="1">
      <c r="B100" s="136" t="s">
        <v>8</v>
      </c>
      <c r="C100" s="167"/>
      <c r="D100" s="167"/>
      <c r="E100" s="142"/>
      <c r="G100" s="144">
        <v>35467923</v>
      </c>
      <c r="I100" s="144">
        <v>35673443</v>
      </c>
      <c r="K100" s="132">
        <v>23285660</v>
      </c>
    </row>
    <row r="101" spans="1:11" ht="16.5" customHeight="1">
      <c r="A101" s="136" t="s">
        <v>71</v>
      </c>
      <c r="B101" s="136"/>
      <c r="C101" s="167"/>
      <c r="D101" s="167"/>
      <c r="E101" s="142"/>
      <c r="F101" s="136"/>
      <c r="G101" s="147">
        <f>'6'!K17</f>
        <v>2730615</v>
      </c>
      <c r="H101" s="136"/>
      <c r="I101" s="147">
        <f>'7'!K25</f>
        <v>2730615</v>
      </c>
      <c r="J101" s="136"/>
      <c r="K101" s="179">
        <v>2730615</v>
      </c>
    </row>
    <row r="102" spans="1:11" s="136" customFormat="1" ht="8.1" customHeight="1">
      <c r="A102" s="165"/>
      <c r="B102" s="170"/>
      <c r="C102" s="120"/>
      <c r="D102" s="170"/>
      <c r="E102" s="122"/>
      <c r="F102" s="120"/>
      <c r="G102" s="130"/>
      <c r="H102" s="120"/>
      <c r="I102" s="130"/>
      <c r="J102" s="120"/>
      <c r="K102" s="106"/>
    </row>
    <row r="103" spans="1:11" ht="16.5" customHeight="1">
      <c r="A103" s="149" t="s">
        <v>25</v>
      </c>
      <c r="B103" s="136"/>
      <c r="C103" s="137"/>
      <c r="D103" s="137"/>
      <c r="E103" s="142"/>
      <c r="F103" s="136"/>
      <c r="G103" s="147">
        <f>SUM(G96:G101)</f>
        <v>621252194</v>
      </c>
      <c r="H103" s="136"/>
      <c r="I103" s="147">
        <f>SUM(I96:I101)</f>
        <v>621457714</v>
      </c>
      <c r="J103" s="136"/>
      <c r="K103" s="133">
        <f>SUM(K96:K101)</f>
        <v>609069931</v>
      </c>
    </row>
    <row r="104" spans="1:11" s="136" customFormat="1" ht="8.1" customHeight="1">
      <c r="A104" s="165"/>
      <c r="B104" s="170"/>
      <c r="C104" s="120"/>
      <c r="D104" s="170"/>
      <c r="E104" s="122"/>
      <c r="F104" s="120"/>
      <c r="G104" s="130"/>
      <c r="H104" s="120"/>
      <c r="I104" s="130"/>
      <c r="J104" s="120"/>
      <c r="K104" s="120"/>
    </row>
    <row r="105" spans="1:11" ht="16.5" customHeight="1" thickBot="1">
      <c r="A105" s="149" t="s">
        <v>26</v>
      </c>
      <c r="B105" s="135"/>
      <c r="C105" s="137"/>
      <c r="D105" s="137"/>
      <c r="E105" s="142"/>
      <c r="F105" s="136"/>
      <c r="G105" s="150">
        <f>SUM(G87+G103)</f>
        <v>960637528</v>
      </c>
      <c r="H105" s="136"/>
      <c r="I105" s="150">
        <f>SUM(I87+I103)</f>
        <v>965534616</v>
      </c>
      <c r="J105" s="136"/>
      <c r="K105" s="134">
        <f>SUM(K87+K103)</f>
        <v>1018862535</v>
      </c>
    </row>
    <row r="106" spans="1:11" ht="13.5" customHeight="1" thickTop="1">
      <c r="A106" s="110"/>
      <c r="B106" s="110"/>
      <c r="C106" s="121"/>
      <c r="D106" s="121"/>
      <c r="G106" s="108"/>
      <c r="I106" s="108"/>
      <c r="K106" s="108"/>
    </row>
    <row r="107" spans="1:11" ht="5.25" customHeight="1">
      <c r="A107" s="110"/>
      <c r="B107" s="110"/>
      <c r="C107" s="121"/>
      <c r="D107" s="121"/>
      <c r="G107" s="108"/>
      <c r="I107" s="108"/>
      <c r="K107" s="108"/>
    </row>
    <row r="108" spans="1:11" ht="21.9" customHeight="1">
      <c r="A108" s="156" t="str">
        <f>A51</f>
        <v>The accompanying notes form part of this interim financial information.</v>
      </c>
      <c r="B108" s="127"/>
      <c r="C108" s="128"/>
      <c r="D108" s="128"/>
      <c r="E108" s="129"/>
      <c r="F108" s="127"/>
      <c r="G108" s="109"/>
      <c r="H108" s="127"/>
      <c r="I108" s="109"/>
      <c r="J108" s="127"/>
      <c r="K108" s="109"/>
    </row>
  </sheetData>
  <mergeCells count="7">
    <mergeCell ref="I6:K6"/>
    <mergeCell ref="I7:K7"/>
    <mergeCell ref="I57:K57"/>
    <mergeCell ref="I58:K58"/>
    <mergeCell ref="A45:K45"/>
    <mergeCell ref="A46:K46"/>
    <mergeCell ref="A51:I51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&amp;R&amp;9&amp;P</oddFooter>
  </headerFooter>
  <rowBreaks count="1" manualBreakCount="1">
    <brk id="51" max="8" man="1"/>
  </rowBreaks>
  <ignoredErrors>
    <ignoredError sqref="G10:K10 G61:K6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4"/>
  <sheetViews>
    <sheetView zoomScaleNormal="100" zoomScaleSheetLayoutView="90" workbookViewId="0">
      <selection activeCell="Q17" sqref="Q17"/>
    </sheetView>
  </sheetViews>
  <sheetFormatPr defaultColWidth="9.28515625" defaultRowHeight="16.5" customHeight="1"/>
  <cols>
    <col min="1" max="4" width="1.85546875" style="19" customWidth="1"/>
    <col min="5" max="5" width="43.7109375" style="19" customWidth="1"/>
    <col min="6" max="6" width="7.28515625" style="35" bestFit="1" customWidth="1"/>
    <col min="7" max="7" width="1" style="19" customWidth="1"/>
    <col min="8" max="8" width="20.85546875" style="82" bestFit="1" customWidth="1"/>
    <col min="9" max="9" width="1" style="82" customWidth="1"/>
    <col min="10" max="10" width="14.85546875" style="82" customWidth="1"/>
    <col min="11" max="11" width="1" style="82" customWidth="1"/>
    <col min="12" max="12" width="14.85546875" style="82" customWidth="1"/>
    <col min="13" max="16384" width="9.28515625" style="19"/>
  </cols>
  <sheetData>
    <row r="1" spans="1:12" ht="16.5" customHeight="1">
      <c r="A1" s="135" t="s">
        <v>121</v>
      </c>
      <c r="B1" s="110"/>
      <c r="C1" s="111"/>
      <c r="D1" s="111"/>
    </row>
    <row r="2" spans="1:12" ht="16.5" customHeight="1">
      <c r="A2" s="32" t="s">
        <v>78</v>
      </c>
    </row>
    <row r="3" spans="1:12" ht="16.5" customHeight="1">
      <c r="A3" s="160" t="s">
        <v>126</v>
      </c>
      <c r="B3" s="36"/>
      <c r="C3" s="36"/>
      <c r="D3" s="36"/>
      <c r="E3" s="36"/>
      <c r="F3" s="37"/>
      <c r="G3" s="36"/>
      <c r="H3" s="96"/>
      <c r="I3" s="96"/>
      <c r="J3" s="96"/>
      <c r="K3" s="96"/>
      <c r="L3" s="96"/>
    </row>
    <row r="6" spans="1:12" ht="16.5" customHeight="1">
      <c r="H6" s="175" t="s">
        <v>135</v>
      </c>
      <c r="I6" s="110"/>
      <c r="J6" s="182" t="s">
        <v>133</v>
      </c>
      <c r="K6" s="183"/>
      <c r="L6" s="183"/>
    </row>
    <row r="7" spans="1:12" ht="16.5" customHeight="1">
      <c r="H7" s="176" t="s">
        <v>134</v>
      </c>
      <c r="I7" s="110"/>
      <c r="J7" s="184" t="s">
        <v>134</v>
      </c>
      <c r="K7" s="184"/>
      <c r="L7" s="184"/>
    </row>
    <row r="8" spans="1:12" s="38" customFormat="1" ht="16.5" customHeight="1">
      <c r="H8" s="45" t="s">
        <v>67</v>
      </c>
      <c r="I8" s="45"/>
      <c r="J8" s="45" t="s">
        <v>67</v>
      </c>
      <c r="K8" s="45"/>
      <c r="L8" s="45" t="s">
        <v>67</v>
      </c>
    </row>
    <row r="9" spans="1:12" ht="16.5" customHeight="1">
      <c r="A9" s="38"/>
      <c r="B9" s="38"/>
      <c r="C9" s="38"/>
      <c r="D9" s="38"/>
      <c r="E9" s="38"/>
      <c r="F9" s="38"/>
      <c r="G9" s="38"/>
      <c r="H9" s="91" t="s">
        <v>122</v>
      </c>
      <c r="I9" s="92"/>
      <c r="J9" s="91" t="s">
        <v>122</v>
      </c>
      <c r="K9" s="92"/>
      <c r="L9" s="91" t="s">
        <v>90</v>
      </c>
    </row>
    <row r="10" spans="1:12" ht="16.5" customHeight="1">
      <c r="A10" s="38"/>
      <c r="B10" s="38"/>
      <c r="C10" s="38"/>
      <c r="D10" s="38"/>
      <c r="E10" s="38"/>
      <c r="F10" s="39" t="s">
        <v>0</v>
      </c>
      <c r="G10" s="40"/>
      <c r="H10" s="93" t="s">
        <v>48</v>
      </c>
      <c r="I10" s="45"/>
      <c r="J10" s="93" t="s">
        <v>48</v>
      </c>
      <c r="K10" s="45"/>
      <c r="L10" s="93" t="s">
        <v>48</v>
      </c>
    </row>
    <row r="11" spans="1:12" ht="16.5" customHeight="1">
      <c r="A11" s="38"/>
      <c r="B11" s="38"/>
      <c r="C11" s="38"/>
      <c r="D11" s="38"/>
      <c r="E11" s="38"/>
      <c r="F11" s="41"/>
      <c r="G11" s="40"/>
      <c r="H11" s="94"/>
      <c r="I11" s="45"/>
      <c r="J11" s="94"/>
      <c r="K11" s="45"/>
      <c r="L11" s="45"/>
    </row>
    <row r="12" spans="1:12" ht="16.5" customHeight="1">
      <c r="A12" s="19" t="s">
        <v>166</v>
      </c>
      <c r="B12" s="38"/>
      <c r="C12" s="38"/>
      <c r="D12" s="38"/>
      <c r="E12" s="38"/>
      <c r="F12" s="35">
        <v>5</v>
      </c>
      <c r="G12" s="40"/>
      <c r="H12" s="81">
        <v>129995194</v>
      </c>
      <c r="J12" s="81">
        <v>129984512</v>
      </c>
      <c r="L12" s="82">
        <v>82713401</v>
      </c>
    </row>
    <row r="13" spans="1:12" ht="16.5" customHeight="1">
      <c r="A13" s="19" t="s">
        <v>85</v>
      </c>
      <c r="C13" s="38"/>
      <c r="D13" s="38"/>
      <c r="E13" s="38"/>
      <c r="F13" s="35">
        <v>5</v>
      </c>
      <c r="G13" s="40"/>
      <c r="H13" s="95">
        <v>41657845</v>
      </c>
      <c r="J13" s="95">
        <v>41657845</v>
      </c>
      <c r="L13" s="96">
        <v>91066517</v>
      </c>
    </row>
    <row r="14" spans="1:12" ht="16.5" customHeight="1">
      <c r="B14" s="38"/>
      <c r="C14" s="38"/>
      <c r="D14" s="38"/>
      <c r="E14" s="38"/>
      <c r="F14" s="41"/>
      <c r="G14" s="40"/>
      <c r="H14" s="81"/>
      <c r="J14" s="81"/>
    </row>
    <row r="15" spans="1:12" ht="16.5" customHeight="1">
      <c r="A15" s="32" t="s">
        <v>46</v>
      </c>
      <c r="B15" s="38"/>
      <c r="C15" s="38"/>
      <c r="D15" s="38"/>
      <c r="E15" s="38"/>
      <c r="F15" s="41"/>
      <c r="G15" s="40"/>
      <c r="H15" s="95">
        <f>SUM(H12:H13)</f>
        <v>171653039</v>
      </c>
      <c r="J15" s="95">
        <f>SUM(J12:J13)</f>
        <v>171642357</v>
      </c>
      <c r="L15" s="96">
        <f>SUM(L12:L13)</f>
        <v>173779918</v>
      </c>
    </row>
    <row r="16" spans="1:12" ht="16.5" customHeight="1">
      <c r="B16" s="38"/>
      <c r="C16" s="38"/>
      <c r="D16" s="38"/>
      <c r="E16" s="38"/>
      <c r="F16" s="41"/>
      <c r="G16" s="40"/>
      <c r="H16" s="81"/>
      <c r="J16" s="81"/>
    </row>
    <row r="17" spans="1:12" ht="16.5" customHeight="1">
      <c r="A17" s="19" t="s">
        <v>146</v>
      </c>
      <c r="B17" s="38"/>
      <c r="C17" s="38"/>
      <c r="D17" s="38"/>
      <c r="E17" s="38"/>
      <c r="F17" s="41"/>
      <c r="G17" s="40"/>
      <c r="H17" s="81">
        <v>-112668194</v>
      </c>
      <c r="J17" s="81">
        <v>-112657894</v>
      </c>
      <c r="L17" s="82">
        <v>-72779104</v>
      </c>
    </row>
    <row r="18" spans="1:12" ht="16.5" customHeight="1">
      <c r="A18" s="19" t="s">
        <v>160</v>
      </c>
      <c r="B18" s="38"/>
      <c r="C18" s="38"/>
      <c r="D18" s="38"/>
      <c r="E18" s="38"/>
      <c r="F18" s="41"/>
      <c r="G18" s="40"/>
      <c r="H18" s="95">
        <v>-39087061</v>
      </c>
      <c r="J18" s="95">
        <v>-39087061</v>
      </c>
      <c r="L18" s="96">
        <v>-78624471</v>
      </c>
    </row>
    <row r="19" spans="1:12" ht="16.5" customHeight="1">
      <c r="B19" s="38"/>
      <c r="C19" s="38"/>
      <c r="D19" s="38"/>
      <c r="E19" s="38"/>
      <c r="F19" s="41"/>
      <c r="G19" s="40"/>
      <c r="H19" s="81"/>
      <c r="J19" s="81"/>
    </row>
    <row r="20" spans="1:12" ht="16.5" customHeight="1">
      <c r="A20" s="32" t="s">
        <v>47</v>
      </c>
      <c r="B20" s="38"/>
      <c r="C20" s="38"/>
      <c r="D20" s="38"/>
      <c r="E20" s="38"/>
      <c r="F20" s="41"/>
      <c r="G20" s="40"/>
      <c r="H20" s="95">
        <f>SUM(H17:H18)</f>
        <v>-151755255</v>
      </c>
      <c r="J20" s="95">
        <f>SUM(J17:J18)</f>
        <v>-151744955</v>
      </c>
      <c r="L20" s="96">
        <f>SUM(L17:L18)</f>
        <v>-151403575</v>
      </c>
    </row>
    <row r="21" spans="1:12" ht="16.5" customHeight="1">
      <c r="B21" s="38"/>
      <c r="C21" s="38"/>
      <c r="D21" s="38"/>
      <c r="E21" s="38"/>
      <c r="F21" s="41"/>
      <c r="G21" s="40"/>
      <c r="H21" s="81"/>
      <c r="J21" s="81"/>
    </row>
    <row r="22" spans="1:12" ht="16.5" customHeight="1">
      <c r="A22" s="32" t="s">
        <v>21</v>
      </c>
      <c r="B22" s="38"/>
      <c r="C22" s="38"/>
      <c r="D22" s="38"/>
      <c r="E22" s="38"/>
      <c r="F22" s="41"/>
      <c r="G22" s="40"/>
      <c r="H22" s="81">
        <f>+H15+H20</f>
        <v>19897784</v>
      </c>
      <c r="J22" s="81">
        <f>+J15+J20</f>
        <v>19897402</v>
      </c>
      <c r="L22" s="82">
        <f>+L15+L20</f>
        <v>22376343</v>
      </c>
    </row>
    <row r="23" spans="1:12" ht="16.5" customHeight="1">
      <c r="A23" s="19" t="s">
        <v>2</v>
      </c>
      <c r="B23" s="38"/>
      <c r="C23" s="38"/>
      <c r="D23" s="38"/>
      <c r="E23" s="38"/>
      <c r="F23" s="23">
        <v>18</v>
      </c>
      <c r="G23" s="40"/>
      <c r="H23" s="95">
        <v>6974312</v>
      </c>
      <c r="J23" s="95">
        <v>7243827</v>
      </c>
      <c r="L23" s="96">
        <v>153317</v>
      </c>
    </row>
    <row r="24" spans="1:12" ht="16.5" customHeight="1">
      <c r="A24" s="32"/>
      <c r="B24" s="38"/>
      <c r="C24" s="38"/>
      <c r="D24" s="38"/>
      <c r="E24" s="38"/>
      <c r="F24" s="41"/>
      <c r="G24" s="40"/>
      <c r="H24" s="81"/>
      <c r="J24" s="81"/>
    </row>
    <row r="25" spans="1:12" ht="16.5" customHeight="1">
      <c r="A25" s="32" t="s">
        <v>49</v>
      </c>
      <c r="B25" s="38"/>
      <c r="C25" s="38"/>
      <c r="D25" s="38"/>
      <c r="E25" s="38"/>
      <c r="F25" s="41"/>
      <c r="G25" s="40"/>
      <c r="H25" s="81">
        <f>SUM(H22:H23)</f>
        <v>26872096</v>
      </c>
      <c r="J25" s="81">
        <f>SUM(J22:J23)</f>
        <v>27141229</v>
      </c>
      <c r="L25" s="82">
        <f>SUM(L22:L23)</f>
        <v>22529660</v>
      </c>
    </row>
    <row r="26" spans="1:12" ht="16.5" customHeight="1">
      <c r="A26" s="32"/>
      <c r="B26" s="38"/>
      <c r="C26" s="38"/>
      <c r="D26" s="38"/>
      <c r="E26" s="38"/>
      <c r="F26" s="41"/>
      <c r="G26" s="40"/>
      <c r="H26" s="81"/>
      <c r="J26" s="81"/>
    </row>
    <row r="27" spans="1:12" ht="16.5" customHeight="1">
      <c r="A27" s="19" t="s">
        <v>73</v>
      </c>
      <c r="B27" s="38"/>
      <c r="C27" s="38"/>
      <c r="D27" s="38"/>
      <c r="E27" s="38"/>
      <c r="G27" s="40"/>
      <c r="H27" s="81">
        <v>-1686815</v>
      </c>
      <c r="J27" s="81">
        <v>-1686815</v>
      </c>
      <c r="L27" s="82">
        <v>-2688075</v>
      </c>
    </row>
    <row r="28" spans="1:12" ht="16.5" customHeight="1">
      <c r="A28" s="19" t="s">
        <v>20</v>
      </c>
      <c r="B28" s="38"/>
      <c r="C28" s="38"/>
      <c r="D28" s="38"/>
      <c r="E28" s="38"/>
      <c r="G28" s="40"/>
      <c r="H28" s="95">
        <v>-15805572</v>
      </c>
      <c r="J28" s="95">
        <v>-15817805</v>
      </c>
      <c r="L28" s="96">
        <v>-14151673</v>
      </c>
    </row>
    <row r="29" spans="1:12" ht="16.5" customHeight="1">
      <c r="A29" s="32"/>
      <c r="B29" s="38"/>
      <c r="C29" s="38"/>
      <c r="D29" s="38"/>
      <c r="E29" s="38"/>
      <c r="G29" s="40"/>
      <c r="H29" s="81"/>
      <c r="J29" s="81"/>
    </row>
    <row r="30" spans="1:12" ht="16.5" customHeight="1">
      <c r="A30" s="32" t="s">
        <v>50</v>
      </c>
      <c r="B30" s="29"/>
      <c r="C30" s="38"/>
      <c r="D30" s="38"/>
      <c r="E30" s="38"/>
      <c r="F30" s="41"/>
      <c r="G30" s="40"/>
      <c r="H30" s="59">
        <f>H27+H28</f>
        <v>-17492387</v>
      </c>
      <c r="I30" s="66"/>
      <c r="J30" s="59">
        <f>J27+J28</f>
        <v>-17504620</v>
      </c>
      <c r="K30" s="66"/>
      <c r="L30" s="67">
        <f>L27+L28</f>
        <v>-16839748</v>
      </c>
    </row>
    <row r="31" spans="1:12" ht="16.5" customHeight="1">
      <c r="B31" s="38"/>
      <c r="C31" s="38"/>
      <c r="D31" s="38"/>
      <c r="E31" s="38"/>
      <c r="G31" s="40"/>
      <c r="H31" s="97"/>
      <c r="I31" s="98"/>
      <c r="J31" s="97"/>
      <c r="K31" s="98"/>
      <c r="L31" s="98"/>
    </row>
    <row r="32" spans="1:12" ht="16.5" customHeight="1">
      <c r="A32" s="32" t="s">
        <v>113</v>
      </c>
      <c r="B32" s="29"/>
      <c r="C32" s="38"/>
      <c r="D32" s="38"/>
      <c r="E32" s="38"/>
      <c r="F32" s="41"/>
      <c r="G32" s="40"/>
      <c r="H32" s="81">
        <f>H25+H30</f>
        <v>9379709</v>
      </c>
      <c r="I32" s="45"/>
      <c r="J32" s="81">
        <f>J25+J30</f>
        <v>9636609</v>
      </c>
      <c r="K32" s="45"/>
      <c r="L32" s="82">
        <f>L25+L30</f>
        <v>5689912</v>
      </c>
    </row>
    <row r="33" spans="1:12" ht="16.5" customHeight="1">
      <c r="A33" s="42" t="s">
        <v>51</v>
      </c>
      <c r="B33" s="42"/>
      <c r="C33" s="38"/>
      <c r="D33" s="38"/>
      <c r="E33" s="38"/>
      <c r="F33" s="41"/>
      <c r="G33" s="40"/>
      <c r="H33" s="59">
        <v>-825838</v>
      </c>
      <c r="J33" s="59">
        <v>-825838</v>
      </c>
      <c r="L33" s="67">
        <v>-1285978</v>
      </c>
    </row>
    <row r="34" spans="1:12" ht="16.5" customHeight="1">
      <c r="A34" s="42"/>
      <c r="B34" s="42"/>
      <c r="C34" s="38"/>
      <c r="D34" s="38"/>
      <c r="E34" s="38"/>
      <c r="F34" s="41"/>
      <c r="G34" s="40"/>
      <c r="H34" s="94"/>
      <c r="I34" s="45"/>
      <c r="J34" s="94"/>
      <c r="K34" s="45"/>
      <c r="L34" s="45"/>
    </row>
    <row r="35" spans="1:12" ht="16.5" customHeight="1">
      <c r="A35" s="32" t="s">
        <v>52</v>
      </c>
      <c r="B35" s="38"/>
      <c r="C35" s="38"/>
      <c r="D35" s="38"/>
      <c r="E35" s="38"/>
      <c r="F35" s="41"/>
      <c r="G35" s="40"/>
      <c r="H35" s="65">
        <f>SUM(H32:H33)</f>
        <v>8553871</v>
      </c>
      <c r="I35" s="66"/>
      <c r="J35" s="65">
        <f>SUM(J32:J33)</f>
        <v>8810771</v>
      </c>
      <c r="K35" s="66"/>
      <c r="L35" s="66">
        <f>SUM(L32:L33)</f>
        <v>4403934</v>
      </c>
    </row>
    <row r="36" spans="1:12" ht="16.5" customHeight="1">
      <c r="A36" s="19" t="s">
        <v>53</v>
      </c>
      <c r="B36" s="38"/>
      <c r="C36" s="38"/>
      <c r="D36" s="38"/>
      <c r="E36" s="38"/>
      <c r="F36" s="23"/>
      <c r="G36" s="40"/>
      <c r="H36" s="59">
        <v>-1786373</v>
      </c>
      <c r="I36" s="66"/>
      <c r="J36" s="59">
        <v>-1837753</v>
      </c>
      <c r="K36" s="66"/>
      <c r="L36" s="67">
        <v>-978886</v>
      </c>
    </row>
    <row r="37" spans="1:12" ht="16.5" customHeight="1">
      <c r="A37" s="32"/>
      <c r="B37" s="42"/>
      <c r="C37" s="38"/>
      <c r="D37" s="38"/>
      <c r="E37" s="38"/>
      <c r="G37" s="40"/>
      <c r="H37" s="65"/>
      <c r="I37" s="66"/>
      <c r="J37" s="65"/>
      <c r="K37" s="66"/>
      <c r="L37" s="66"/>
    </row>
    <row r="38" spans="1:12" ht="16.5" customHeight="1" thickBot="1">
      <c r="A38" s="32" t="s">
        <v>86</v>
      </c>
      <c r="B38" s="38"/>
      <c r="C38" s="42"/>
      <c r="D38" s="38"/>
      <c r="E38" s="38"/>
      <c r="G38" s="40"/>
      <c r="H38" s="68">
        <f>+H35+H36</f>
        <v>6767498</v>
      </c>
      <c r="I38" s="66"/>
      <c r="J38" s="68">
        <f>+J35+J36</f>
        <v>6973018</v>
      </c>
      <c r="K38" s="66"/>
      <c r="L38" s="99">
        <f>+L35+L36</f>
        <v>3425048</v>
      </c>
    </row>
    <row r="39" spans="1:12" ht="16.5" customHeight="1" thickTop="1">
      <c r="B39" s="38"/>
      <c r="C39" s="38"/>
      <c r="D39" s="38"/>
      <c r="E39" s="38"/>
      <c r="G39" s="40"/>
      <c r="H39" s="97"/>
      <c r="I39" s="98"/>
      <c r="J39" s="97"/>
      <c r="K39" s="98"/>
      <c r="L39" s="98"/>
    </row>
    <row r="40" spans="1:12" ht="16.5" customHeight="1">
      <c r="B40" s="38"/>
      <c r="C40" s="38"/>
      <c r="D40" s="38"/>
      <c r="E40" s="38"/>
      <c r="G40" s="40"/>
      <c r="H40" s="97"/>
      <c r="I40" s="98"/>
      <c r="J40" s="97"/>
      <c r="K40" s="98"/>
      <c r="L40" s="98"/>
    </row>
    <row r="41" spans="1:12" ht="16.5" customHeight="1">
      <c r="A41" s="32" t="s">
        <v>54</v>
      </c>
      <c r="B41" s="38"/>
      <c r="C41" s="38"/>
      <c r="D41" s="38"/>
      <c r="E41" s="38"/>
      <c r="G41" s="40"/>
      <c r="H41" s="81"/>
      <c r="I41" s="66"/>
      <c r="J41" s="81"/>
      <c r="K41" s="66"/>
    </row>
    <row r="42" spans="1:12" ht="16.5" customHeight="1">
      <c r="B42" s="38"/>
      <c r="C42" s="38"/>
      <c r="D42" s="38"/>
      <c r="E42" s="38"/>
      <c r="G42" s="40"/>
      <c r="H42" s="97"/>
      <c r="I42" s="98"/>
      <c r="J42" s="97"/>
      <c r="K42" s="98"/>
      <c r="L42" s="98"/>
    </row>
    <row r="43" spans="1:12" ht="16.5" customHeight="1" thickBot="1">
      <c r="A43" s="42" t="s">
        <v>55</v>
      </c>
      <c r="B43" s="38"/>
      <c r="C43" s="38"/>
      <c r="D43" s="38"/>
      <c r="E43" s="38"/>
      <c r="F43" s="35">
        <v>20</v>
      </c>
      <c r="G43" s="40"/>
      <c r="H43" s="100">
        <f>H38/430000000</f>
        <v>1.5738367441860465E-2</v>
      </c>
      <c r="I43" s="45"/>
      <c r="J43" s="100">
        <f>J38/430000000</f>
        <v>1.6216320930232557E-2</v>
      </c>
      <c r="K43" s="45"/>
      <c r="L43" s="173">
        <f>L38/283218232</f>
        <v>1.2093317495181596E-2</v>
      </c>
    </row>
    <row r="44" spans="1:12" ht="16.5" customHeight="1" thickTop="1">
      <c r="A44" s="42"/>
      <c r="B44" s="38"/>
      <c r="C44" s="38"/>
      <c r="D44" s="38"/>
      <c r="E44" s="38"/>
      <c r="G44" s="40"/>
      <c r="I44" s="45"/>
      <c r="K44" s="45"/>
    </row>
    <row r="45" spans="1:12" ht="16.5" customHeight="1">
      <c r="A45" s="42"/>
      <c r="B45" s="38"/>
      <c r="C45" s="38"/>
      <c r="D45" s="38"/>
      <c r="E45" s="38"/>
      <c r="G45" s="40"/>
      <c r="I45" s="45"/>
      <c r="K45" s="45"/>
    </row>
    <row r="46" spans="1:12" ht="16.5" customHeight="1">
      <c r="A46" s="42"/>
      <c r="B46" s="38"/>
      <c r="C46" s="38"/>
      <c r="D46" s="38"/>
      <c r="E46" s="38"/>
      <c r="G46" s="40"/>
      <c r="I46" s="45"/>
      <c r="K46" s="45"/>
    </row>
    <row r="47" spans="1:12" ht="16.5" customHeight="1">
      <c r="A47" s="42"/>
      <c r="B47" s="38"/>
      <c r="C47" s="38"/>
      <c r="D47" s="38"/>
      <c r="E47" s="38"/>
      <c r="G47" s="40"/>
      <c r="I47" s="45"/>
      <c r="K47" s="45"/>
    </row>
    <row r="48" spans="1:12" ht="16.5" customHeight="1">
      <c r="A48" s="42"/>
      <c r="B48" s="38"/>
      <c r="C48" s="38"/>
      <c r="D48" s="38"/>
      <c r="E48" s="38"/>
      <c r="G48" s="40"/>
      <c r="I48" s="45"/>
      <c r="K48" s="45"/>
    </row>
    <row r="49" spans="1:12" ht="16.5" customHeight="1">
      <c r="A49" s="42"/>
      <c r="B49" s="38"/>
      <c r="C49" s="38"/>
      <c r="D49" s="38"/>
      <c r="E49" s="38"/>
      <c r="G49" s="40"/>
      <c r="I49" s="45"/>
      <c r="K49" s="45"/>
    </row>
    <row r="52" spans="1:12" ht="12" customHeight="1"/>
    <row r="53" spans="1:12" ht="15.75" customHeight="1"/>
    <row r="54" spans="1:12" ht="21.9" customHeight="1">
      <c r="A54" s="187" t="s">
        <v>72</v>
      </c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</row>
  </sheetData>
  <mergeCells count="3">
    <mergeCell ref="A54:L54"/>
    <mergeCell ref="J6:L6"/>
    <mergeCell ref="J7:L7"/>
  </mergeCells>
  <pageMargins left="1.2" right="0.5" top="0.5" bottom="0.6" header="0.49" footer="0.4"/>
  <pageSetup paperSize="9" scale="95" firstPageNumber="4" orientation="portrait" useFirstPageNumber="1" horizontalDpi="1200" verticalDpi="1200" r:id="rId1"/>
  <headerFooter>
    <oddFooter>&amp;R&amp;9&amp;P</oddFooter>
  </headerFooter>
  <ignoredErrors>
    <ignoredError sqref="H9:L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E8575-150F-40E3-AF20-9095B1B2AE23}">
  <dimension ref="A1:L54"/>
  <sheetViews>
    <sheetView topLeftCell="A37" zoomScale="90" zoomScaleNormal="90" zoomScaleSheetLayoutView="90" workbookViewId="0">
      <selection activeCell="L35" sqref="L35"/>
    </sheetView>
  </sheetViews>
  <sheetFormatPr defaultColWidth="9.28515625" defaultRowHeight="16.5" customHeight="1"/>
  <cols>
    <col min="1" max="4" width="1.85546875" style="19" customWidth="1"/>
    <col min="5" max="5" width="40" style="19" customWidth="1"/>
    <col min="6" max="6" width="7.28515625" style="35" bestFit="1" customWidth="1"/>
    <col min="7" max="7" width="1" style="19" customWidth="1"/>
    <col min="8" max="8" width="22.28515625" style="82" bestFit="1" customWidth="1"/>
    <col min="9" max="9" width="1" style="82" customWidth="1"/>
    <col min="10" max="10" width="15.85546875" style="82" customWidth="1"/>
    <col min="11" max="11" width="1" style="82" customWidth="1"/>
    <col min="12" max="12" width="15.85546875" style="82" customWidth="1"/>
    <col min="13" max="16384" width="9.28515625" style="19"/>
  </cols>
  <sheetData>
    <row r="1" spans="1:12" ht="16.5" customHeight="1">
      <c r="A1" s="135" t="s">
        <v>121</v>
      </c>
      <c r="B1" s="110"/>
      <c r="C1" s="111"/>
      <c r="D1" s="111"/>
    </row>
    <row r="2" spans="1:12" ht="16.5" customHeight="1">
      <c r="A2" s="32" t="s">
        <v>78</v>
      </c>
    </row>
    <row r="3" spans="1:12" ht="16.5" customHeight="1">
      <c r="A3" s="160" t="s">
        <v>127</v>
      </c>
      <c r="B3" s="36"/>
      <c r="C3" s="36"/>
      <c r="D3" s="36"/>
      <c r="E3" s="36"/>
      <c r="F3" s="37"/>
      <c r="G3" s="36"/>
      <c r="H3" s="96"/>
      <c r="I3" s="96"/>
      <c r="J3" s="96"/>
      <c r="K3" s="96"/>
      <c r="L3" s="96"/>
    </row>
    <row r="6" spans="1:12" ht="16.5" customHeight="1">
      <c r="H6" s="175" t="s">
        <v>135</v>
      </c>
      <c r="I6" s="110"/>
      <c r="J6" s="182" t="s">
        <v>133</v>
      </c>
      <c r="K6" s="183"/>
      <c r="L6" s="183"/>
    </row>
    <row r="7" spans="1:12" ht="16.5" customHeight="1">
      <c r="H7" s="176" t="s">
        <v>134</v>
      </c>
      <c r="I7" s="110"/>
      <c r="J7" s="184" t="s">
        <v>134</v>
      </c>
      <c r="K7" s="184"/>
      <c r="L7" s="184"/>
    </row>
    <row r="8" spans="1:12" s="38" customFormat="1" ht="16.5" customHeight="1">
      <c r="H8" s="45" t="s">
        <v>67</v>
      </c>
      <c r="I8" s="45"/>
      <c r="J8" s="45" t="s">
        <v>67</v>
      </c>
      <c r="K8" s="45"/>
      <c r="L8" s="45" t="s">
        <v>67</v>
      </c>
    </row>
    <row r="9" spans="1:12" ht="16.5" customHeight="1">
      <c r="A9" s="38"/>
      <c r="B9" s="38"/>
      <c r="C9" s="38"/>
      <c r="D9" s="38"/>
      <c r="E9" s="38"/>
      <c r="F9" s="38"/>
      <c r="G9" s="38"/>
      <c r="H9" s="91" t="s">
        <v>122</v>
      </c>
      <c r="I9" s="92"/>
      <c r="J9" s="91" t="s">
        <v>122</v>
      </c>
      <c r="K9" s="92"/>
      <c r="L9" s="91" t="s">
        <v>90</v>
      </c>
    </row>
    <row r="10" spans="1:12" ht="16.5" customHeight="1">
      <c r="A10" s="38"/>
      <c r="B10" s="38"/>
      <c r="C10" s="38"/>
      <c r="D10" s="38"/>
      <c r="E10" s="38"/>
      <c r="F10" s="39" t="s">
        <v>0</v>
      </c>
      <c r="G10" s="40"/>
      <c r="H10" s="93" t="s">
        <v>48</v>
      </c>
      <c r="I10" s="45"/>
      <c r="J10" s="93" t="s">
        <v>48</v>
      </c>
      <c r="K10" s="45"/>
      <c r="L10" s="93" t="s">
        <v>48</v>
      </c>
    </row>
    <row r="11" spans="1:12" ht="16.5" customHeight="1">
      <c r="A11" s="38"/>
      <c r="B11" s="38"/>
      <c r="C11" s="38"/>
      <c r="D11" s="38"/>
      <c r="E11" s="38"/>
      <c r="F11" s="41"/>
      <c r="G11" s="40"/>
      <c r="H11" s="94"/>
      <c r="I11" s="45"/>
      <c r="J11" s="94"/>
      <c r="K11" s="45"/>
      <c r="L11" s="45"/>
    </row>
    <row r="12" spans="1:12" ht="16.5" customHeight="1">
      <c r="A12" s="19" t="s">
        <v>145</v>
      </c>
      <c r="B12" s="38"/>
      <c r="C12" s="38"/>
      <c r="D12" s="38"/>
      <c r="E12" s="38"/>
      <c r="F12" s="35">
        <v>5</v>
      </c>
      <c r="G12" s="40"/>
      <c r="H12" s="81">
        <v>356270448</v>
      </c>
      <c r="J12" s="81">
        <v>356259766</v>
      </c>
      <c r="L12" s="82">
        <v>250407616</v>
      </c>
    </row>
    <row r="13" spans="1:12" ht="16.5" customHeight="1">
      <c r="A13" s="19" t="s">
        <v>85</v>
      </c>
      <c r="C13" s="38"/>
      <c r="D13" s="38"/>
      <c r="E13" s="38"/>
      <c r="F13" s="35">
        <v>5</v>
      </c>
      <c r="G13" s="40"/>
      <c r="H13" s="95">
        <v>114422081</v>
      </c>
      <c r="J13" s="95">
        <v>114422081</v>
      </c>
      <c r="L13" s="96">
        <v>155304004</v>
      </c>
    </row>
    <row r="14" spans="1:12" ht="16.5" customHeight="1">
      <c r="B14" s="38"/>
      <c r="C14" s="38"/>
      <c r="D14" s="38"/>
      <c r="E14" s="38"/>
      <c r="F14" s="41"/>
      <c r="G14" s="40"/>
      <c r="H14" s="81"/>
      <c r="J14" s="81"/>
    </row>
    <row r="15" spans="1:12" ht="16.5" customHeight="1">
      <c r="A15" s="32" t="s">
        <v>46</v>
      </c>
      <c r="B15" s="38"/>
      <c r="C15" s="38"/>
      <c r="D15" s="38"/>
      <c r="E15" s="38"/>
      <c r="F15" s="41"/>
      <c r="G15" s="40"/>
      <c r="H15" s="95">
        <f>SUM(H12:H13)</f>
        <v>470692529</v>
      </c>
      <c r="J15" s="95">
        <f>SUM(J12:J13)</f>
        <v>470681847</v>
      </c>
      <c r="L15" s="96">
        <f>SUM(L12:L13)</f>
        <v>405711620</v>
      </c>
    </row>
    <row r="16" spans="1:12" ht="16.5" customHeight="1">
      <c r="B16" s="38"/>
      <c r="C16" s="38"/>
      <c r="D16" s="38"/>
      <c r="E16" s="38"/>
      <c r="F16" s="41"/>
      <c r="G16" s="40"/>
      <c r="H16" s="81"/>
      <c r="J16" s="81"/>
    </row>
    <row r="17" spans="1:12" ht="16.5" customHeight="1">
      <c r="A17" s="19" t="s">
        <v>146</v>
      </c>
      <c r="B17" s="38"/>
      <c r="C17" s="38"/>
      <c r="D17" s="38"/>
      <c r="E17" s="38"/>
      <c r="F17" s="41"/>
      <c r="G17" s="40"/>
      <c r="H17" s="81">
        <v>-313411942</v>
      </c>
      <c r="J17" s="81">
        <v>-313401642</v>
      </c>
      <c r="L17" s="82">
        <v>-220528351</v>
      </c>
    </row>
    <row r="18" spans="1:12" ht="16.5" customHeight="1">
      <c r="A18" s="19" t="s">
        <v>160</v>
      </c>
      <c r="B18" s="38"/>
      <c r="C18" s="38"/>
      <c r="D18" s="38"/>
      <c r="E18" s="38"/>
      <c r="F18" s="41"/>
      <c r="G18" s="40"/>
      <c r="H18" s="95">
        <v>-111424117</v>
      </c>
      <c r="J18" s="95">
        <v>-111424117</v>
      </c>
      <c r="L18" s="96">
        <v>-134875808</v>
      </c>
    </row>
    <row r="19" spans="1:12" ht="16.5" customHeight="1">
      <c r="B19" s="38"/>
      <c r="C19" s="38"/>
      <c r="D19" s="38"/>
      <c r="E19" s="38"/>
      <c r="F19" s="41"/>
      <c r="G19" s="40"/>
      <c r="H19" s="81"/>
      <c r="J19" s="81"/>
    </row>
    <row r="20" spans="1:12" ht="16.5" customHeight="1">
      <c r="A20" s="32" t="s">
        <v>47</v>
      </c>
      <c r="B20" s="38"/>
      <c r="C20" s="38"/>
      <c r="D20" s="38"/>
      <c r="E20" s="38"/>
      <c r="F20" s="41"/>
      <c r="G20" s="40"/>
      <c r="H20" s="95">
        <f>SUM(H17:H18)</f>
        <v>-424836059</v>
      </c>
      <c r="J20" s="95">
        <f>SUM(J17:J18)</f>
        <v>-424825759</v>
      </c>
      <c r="L20" s="96">
        <f>SUM(L17:L18)</f>
        <v>-355404159</v>
      </c>
    </row>
    <row r="21" spans="1:12" ht="16.5" customHeight="1">
      <c r="B21" s="38"/>
      <c r="C21" s="38"/>
      <c r="D21" s="38"/>
      <c r="E21" s="38"/>
      <c r="F21" s="41"/>
      <c r="G21" s="40"/>
      <c r="H21" s="81"/>
      <c r="J21" s="81"/>
    </row>
    <row r="22" spans="1:12" ht="16.5" customHeight="1">
      <c r="A22" s="32" t="s">
        <v>21</v>
      </c>
      <c r="B22" s="38"/>
      <c r="C22" s="38"/>
      <c r="D22" s="38"/>
      <c r="E22" s="38"/>
      <c r="F22" s="41"/>
      <c r="G22" s="40"/>
      <c r="H22" s="81">
        <f>+H15+H20</f>
        <v>45856470</v>
      </c>
      <c r="J22" s="81">
        <f>+J15+J20</f>
        <v>45856088</v>
      </c>
      <c r="L22" s="82">
        <f>+L15+L20</f>
        <v>50307461</v>
      </c>
    </row>
    <row r="23" spans="1:12" ht="16.5" customHeight="1">
      <c r="A23" s="19" t="s">
        <v>2</v>
      </c>
      <c r="B23" s="38"/>
      <c r="C23" s="38"/>
      <c r="D23" s="38"/>
      <c r="E23" s="38"/>
      <c r="F23" s="23">
        <v>18</v>
      </c>
      <c r="G23" s="40"/>
      <c r="H23" s="95">
        <v>7205415</v>
      </c>
      <c r="J23" s="95">
        <v>7474930</v>
      </c>
      <c r="L23" s="96">
        <v>1207194</v>
      </c>
    </row>
    <row r="24" spans="1:12" ht="16.5" customHeight="1">
      <c r="A24" s="32"/>
      <c r="B24" s="38"/>
      <c r="C24" s="38"/>
      <c r="D24" s="38"/>
      <c r="E24" s="38"/>
      <c r="F24" s="41"/>
      <c r="G24" s="40"/>
      <c r="H24" s="81"/>
      <c r="J24" s="81"/>
    </row>
    <row r="25" spans="1:12" ht="16.5" customHeight="1">
      <c r="A25" s="32" t="s">
        <v>49</v>
      </c>
      <c r="B25" s="38"/>
      <c r="C25" s="38"/>
      <c r="D25" s="38"/>
      <c r="E25" s="38"/>
      <c r="F25" s="41"/>
      <c r="G25" s="40"/>
      <c r="H25" s="81">
        <f>SUM(H22:H23)</f>
        <v>53061885</v>
      </c>
      <c r="J25" s="81">
        <f>SUM(J22:J23)</f>
        <v>53331018</v>
      </c>
      <c r="L25" s="82">
        <f>SUM(L22:L23)</f>
        <v>51514655</v>
      </c>
    </row>
    <row r="26" spans="1:12" ht="16.5" customHeight="1">
      <c r="A26" s="32"/>
      <c r="B26" s="38"/>
      <c r="C26" s="38"/>
      <c r="D26" s="38"/>
      <c r="E26" s="38"/>
      <c r="F26" s="41"/>
      <c r="G26" s="40"/>
      <c r="H26" s="81"/>
      <c r="J26" s="81"/>
    </row>
    <row r="27" spans="1:12" ht="16.5" customHeight="1">
      <c r="A27" s="19" t="s">
        <v>73</v>
      </c>
      <c r="B27" s="38"/>
      <c r="C27" s="38"/>
      <c r="D27" s="38"/>
      <c r="E27" s="38"/>
      <c r="G27" s="40"/>
      <c r="H27" s="81">
        <v>-6613598</v>
      </c>
      <c r="J27" s="81">
        <v>-6613598</v>
      </c>
      <c r="L27" s="82">
        <v>-7034885</v>
      </c>
    </row>
    <row r="28" spans="1:12" ht="16.5" customHeight="1">
      <c r="A28" s="19" t="s">
        <v>20</v>
      </c>
      <c r="B28" s="38"/>
      <c r="C28" s="38"/>
      <c r="D28" s="38"/>
      <c r="E28" s="38"/>
      <c r="G28" s="40"/>
      <c r="H28" s="95">
        <v>-29660534</v>
      </c>
      <c r="J28" s="95">
        <v>-29672767</v>
      </c>
      <c r="L28" s="96">
        <v>-26688667</v>
      </c>
    </row>
    <row r="29" spans="1:12" ht="16.5" customHeight="1">
      <c r="A29" s="32"/>
      <c r="B29" s="38"/>
      <c r="C29" s="38"/>
      <c r="D29" s="38"/>
      <c r="E29" s="38"/>
      <c r="G29" s="40"/>
      <c r="H29" s="81"/>
      <c r="J29" s="81"/>
    </row>
    <row r="30" spans="1:12" ht="16.5" customHeight="1">
      <c r="A30" s="32" t="s">
        <v>50</v>
      </c>
      <c r="B30" s="29"/>
      <c r="C30" s="38"/>
      <c r="D30" s="38"/>
      <c r="E30" s="38"/>
      <c r="F30" s="41"/>
      <c r="G30" s="40"/>
      <c r="H30" s="59">
        <f>H27+H28</f>
        <v>-36274132</v>
      </c>
      <c r="I30" s="66"/>
      <c r="J30" s="59">
        <f>J27+J28</f>
        <v>-36286365</v>
      </c>
      <c r="K30" s="66"/>
      <c r="L30" s="67">
        <f>L27+L28</f>
        <v>-33723552</v>
      </c>
    </row>
    <row r="31" spans="1:12" ht="16.5" customHeight="1">
      <c r="B31" s="38"/>
      <c r="C31" s="38"/>
      <c r="D31" s="38"/>
      <c r="E31" s="38"/>
      <c r="G31" s="40"/>
      <c r="H31" s="97"/>
      <c r="I31" s="98"/>
      <c r="J31" s="97"/>
      <c r="K31" s="98"/>
      <c r="L31" s="98"/>
    </row>
    <row r="32" spans="1:12" ht="16.5" customHeight="1">
      <c r="A32" s="32" t="s">
        <v>113</v>
      </c>
      <c r="B32" s="29"/>
      <c r="C32" s="38"/>
      <c r="D32" s="38"/>
      <c r="E32" s="38"/>
      <c r="F32" s="41"/>
      <c r="G32" s="40"/>
      <c r="H32" s="81">
        <f>H25+H30</f>
        <v>16787753</v>
      </c>
      <c r="I32" s="45"/>
      <c r="J32" s="81">
        <f>J25+J30</f>
        <v>17044653</v>
      </c>
      <c r="K32" s="45"/>
      <c r="L32" s="82">
        <f>L25+L30</f>
        <v>17791103</v>
      </c>
    </row>
    <row r="33" spans="1:12" ht="16.5" customHeight="1">
      <c r="A33" s="42" t="s">
        <v>51</v>
      </c>
      <c r="B33" s="42"/>
      <c r="C33" s="38"/>
      <c r="D33" s="38"/>
      <c r="E33" s="38"/>
      <c r="F33" s="41"/>
      <c r="G33" s="40"/>
      <c r="H33" s="59">
        <v>-1259673</v>
      </c>
      <c r="J33" s="59">
        <v>-1259673</v>
      </c>
      <c r="L33" s="67">
        <v>-2292880</v>
      </c>
    </row>
    <row r="34" spans="1:12" ht="16.5" customHeight="1">
      <c r="A34" s="42"/>
      <c r="B34" s="42"/>
      <c r="C34" s="38"/>
      <c r="D34" s="38"/>
      <c r="E34" s="38"/>
      <c r="F34" s="41"/>
      <c r="G34" s="40"/>
      <c r="H34" s="94"/>
      <c r="I34" s="45"/>
      <c r="J34" s="94"/>
      <c r="K34" s="45"/>
      <c r="L34" s="45"/>
    </row>
    <row r="35" spans="1:12" ht="16.5" customHeight="1">
      <c r="A35" s="32" t="s">
        <v>52</v>
      </c>
      <c r="B35" s="38"/>
      <c r="C35" s="38"/>
      <c r="D35" s="38"/>
      <c r="E35" s="38"/>
      <c r="F35" s="41"/>
      <c r="G35" s="40"/>
      <c r="H35" s="65">
        <f>SUM(H32:H33)</f>
        <v>15528080</v>
      </c>
      <c r="I35" s="66"/>
      <c r="J35" s="65">
        <f>SUM(J32:J33)</f>
        <v>15784980</v>
      </c>
      <c r="K35" s="66"/>
      <c r="L35" s="66">
        <f>SUM(L32:L33)</f>
        <v>15498223</v>
      </c>
    </row>
    <row r="36" spans="1:12" ht="16.5" customHeight="1">
      <c r="A36" s="19" t="s">
        <v>53</v>
      </c>
      <c r="B36" s="38"/>
      <c r="C36" s="38"/>
      <c r="D36" s="38"/>
      <c r="E36" s="38"/>
      <c r="F36" s="23">
        <v>19</v>
      </c>
      <c r="G36" s="40"/>
      <c r="H36" s="59">
        <v>-3345817</v>
      </c>
      <c r="I36" s="66"/>
      <c r="J36" s="59">
        <v>-3397197</v>
      </c>
      <c r="K36" s="66"/>
      <c r="L36" s="67">
        <v>-3587355</v>
      </c>
    </row>
    <row r="37" spans="1:12" ht="16.5" customHeight="1">
      <c r="A37" s="32"/>
      <c r="B37" s="42"/>
      <c r="C37" s="38"/>
      <c r="D37" s="38"/>
      <c r="E37" s="38"/>
      <c r="G37" s="40"/>
      <c r="H37" s="65"/>
      <c r="I37" s="66"/>
      <c r="J37" s="65"/>
      <c r="K37" s="66"/>
      <c r="L37" s="66"/>
    </row>
    <row r="38" spans="1:12" ht="16.5" customHeight="1" thickBot="1">
      <c r="A38" s="32" t="s">
        <v>86</v>
      </c>
      <c r="B38" s="38"/>
      <c r="C38" s="42"/>
      <c r="D38" s="38"/>
      <c r="E38" s="38"/>
      <c r="G38" s="40"/>
      <c r="H38" s="68">
        <f>+H35+H36</f>
        <v>12182263</v>
      </c>
      <c r="I38" s="66"/>
      <c r="J38" s="68">
        <f>+J35+J36</f>
        <v>12387783</v>
      </c>
      <c r="K38" s="66"/>
      <c r="L38" s="99">
        <f>+L35+L36</f>
        <v>11910868</v>
      </c>
    </row>
    <row r="39" spans="1:12" ht="16.5" customHeight="1" thickTop="1">
      <c r="B39" s="38"/>
      <c r="C39" s="38"/>
      <c r="D39" s="38"/>
      <c r="E39" s="38"/>
      <c r="G39" s="40"/>
      <c r="H39" s="97"/>
      <c r="I39" s="98"/>
      <c r="J39" s="97"/>
      <c r="K39" s="98"/>
      <c r="L39" s="98"/>
    </row>
    <row r="40" spans="1:12" ht="16.5" customHeight="1">
      <c r="B40" s="38"/>
      <c r="C40" s="38"/>
      <c r="D40" s="38"/>
      <c r="E40" s="38"/>
      <c r="G40" s="40"/>
      <c r="H40" s="97"/>
      <c r="I40" s="98"/>
      <c r="J40" s="97"/>
      <c r="K40" s="98"/>
      <c r="L40" s="98"/>
    </row>
    <row r="41" spans="1:12" ht="16.5" customHeight="1">
      <c r="A41" s="32" t="s">
        <v>54</v>
      </c>
      <c r="B41" s="38"/>
      <c r="C41" s="38"/>
      <c r="D41" s="38"/>
      <c r="E41" s="38"/>
      <c r="G41" s="40"/>
      <c r="H41" s="81"/>
      <c r="I41" s="66"/>
      <c r="J41" s="81"/>
      <c r="K41" s="66"/>
    </row>
    <row r="42" spans="1:12" ht="16.5" customHeight="1">
      <c r="B42" s="38"/>
      <c r="C42" s="38"/>
      <c r="D42" s="38"/>
      <c r="E42" s="38"/>
      <c r="G42" s="40"/>
      <c r="H42" s="97"/>
      <c r="I42" s="98"/>
      <c r="J42" s="97"/>
      <c r="K42" s="98"/>
      <c r="L42" s="98"/>
    </row>
    <row r="43" spans="1:12" ht="16.5" customHeight="1" thickBot="1">
      <c r="A43" s="42" t="s">
        <v>55</v>
      </c>
      <c r="B43" s="38"/>
      <c r="C43" s="38"/>
      <c r="D43" s="38"/>
      <c r="E43" s="38"/>
      <c r="F43" s="35">
        <v>20</v>
      </c>
      <c r="G43" s="40"/>
      <c r="H43" s="100">
        <f>H38/430000000</f>
        <v>2.8330844186046512E-2</v>
      </c>
      <c r="I43" s="45"/>
      <c r="J43" s="100">
        <f>J38/430000000</f>
        <v>2.8808797674418605E-2</v>
      </c>
      <c r="K43" s="45"/>
      <c r="L43" s="173">
        <f>L38/283218232</f>
        <v>4.2055442249918432E-2</v>
      </c>
    </row>
    <row r="44" spans="1:12" ht="16.5" customHeight="1" thickTop="1">
      <c r="A44" s="42"/>
      <c r="B44" s="38"/>
      <c r="C44" s="38"/>
      <c r="D44" s="38"/>
      <c r="E44" s="38"/>
      <c r="G44" s="40"/>
      <c r="I44" s="45"/>
      <c r="K44" s="45"/>
    </row>
    <row r="45" spans="1:12" ht="16.5" customHeight="1">
      <c r="A45" s="42"/>
      <c r="B45" s="38"/>
      <c r="C45" s="38"/>
      <c r="D45" s="38"/>
      <c r="E45" s="38"/>
      <c r="G45" s="40"/>
      <c r="I45" s="45"/>
      <c r="K45" s="45"/>
    </row>
    <row r="46" spans="1:12" ht="16.5" customHeight="1">
      <c r="A46" s="42"/>
      <c r="B46" s="38"/>
      <c r="C46" s="38"/>
      <c r="D46" s="38"/>
      <c r="E46" s="38"/>
      <c r="G46" s="40"/>
      <c r="I46" s="45"/>
      <c r="K46" s="45"/>
    </row>
    <row r="47" spans="1:12" ht="16.5" customHeight="1">
      <c r="A47" s="42"/>
      <c r="B47" s="38"/>
      <c r="C47" s="38"/>
      <c r="D47" s="38"/>
      <c r="E47" s="38"/>
      <c r="G47" s="40"/>
      <c r="I47" s="45"/>
      <c r="K47" s="45"/>
    </row>
    <row r="48" spans="1:12" ht="16.5" customHeight="1">
      <c r="A48" s="42"/>
      <c r="B48" s="38"/>
      <c r="C48" s="38"/>
      <c r="D48" s="38"/>
      <c r="E48" s="38"/>
      <c r="G48" s="40"/>
      <c r="I48" s="45"/>
      <c r="K48" s="45"/>
    </row>
    <row r="49" spans="1:12" ht="16.5" customHeight="1">
      <c r="A49" s="42"/>
      <c r="B49" s="38"/>
      <c r="C49" s="38"/>
      <c r="D49" s="38"/>
      <c r="E49" s="38"/>
      <c r="G49" s="40"/>
      <c r="I49" s="45"/>
      <c r="K49" s="45"/>
    </row>
    <row r="52" spans="1:12" ht="12" customHeight="1"/>
    <row r="53" spans="1:12" ht="11.25" customHeight="1"/>
    <row r="54" spans="1:12" ht="21.9" customHeight="1">
      <c r="A54" s="187" t="s">
        <v>72</v>
      </c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</row>
  </sheetData>
  <mergeCells count="3">
    <mergeCell ref="A54:L54"/>
    <mergeCell ref="J6:L6"/>
    <mergeCell ref="J7:L7"/>
  </mergeCells>
  <pageMargins left="1.2" right="0.5" top="0.5" bottom="0.6" header="0.49" footer="0.4"/>
  <pageSetup paperSize="9" scale="95" firstPageNumber="5" orientation="portrait" useFirstPageNumber="1" horizontalDpi="1200" verticalDpi="1200" r:id="rId1"/>
  <headerFooter>
    <oddFooter>&amp;R&amp;9&amp;P</oddFooter>
  </headerFooter>
  <ignoredErrors>
    <ignoredError sqref="H9:L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topLeftCell="A4" zoomScaleNormal="100" zoomScaleSheetLayoutView="90" zoomScalePageLayoutView="80" workbookViewId="0">
      <selection activeCell="A15" sqref="A15"/>
    </sheetView>
  </sheetViews>
  <sheetFormatPr defaultColWidth="9.28515625" defaultRowHeight="16.5" customHeight="1"/>
  <cols>
    <col min="1" max="1" width="58.140625" style="30" customWidth="1"/>
    <col min="2" max="2" width="3.140625" style="33" customWidth="1"/>
    <col min="3" max="3" width="15.85546875" style="72" customWidth="1"/>
    <col min="4" max="4" width="1" style="72" customWidth="1"/>
    <col min="5" max="5" width="15.85546875" style="72" customWidth="1"/>
    <col min="6" max="6" width="1" style="72" customWidth="1"/>
    <col min="7" max="7" width="17.42578125" style="72" customWidth="1"/>
    <col min="8" max="8" width="1" style="72" customWidth="1"/>
    <col min="9" max="9" width="18.7109375" style="72" customWidth="1"/>
    <col min="10" max="10" width="1" style="72" customWidth="1"/>
    <col min="11" max="11" width="15.85546875" style="72" customWidth="1"/>
    <col min="12" max="12" width="1" style="72" customWidth="1"/>
    <col min="13" max="13" width="15.85546875" style="72" customWidth="1"/>
    <col min="14" max="14" width="1" style="72" customWidth="1"/>
    <col min="15" max="15" width="15.85546875" style="72" customWidth="1"/>
    <col min="16" max="16" width="1" style="72" customWidth="1"/>
    <col min="17" max="17" width="15.85546875" style="72" customWidth="1"/>
    <col min="18" max="16384" width="9.28515625" style="19"/>
  </cols>
  <sheetData>
    <row r="1" spans="1:17" ht="16.5" customHeight="1">
      <c r="A1" s="135" t="s">
        <v>121</v>
      </c>
      <c r="B1" s="111"/>
      <c r="C1" s="111"/>
      <c r="D1" s="111"/>
      <c r="E1" s="111"/>
    </row>
    <row r="2" spans="1:17" ht="16.5" customHeight="1">
      <c r="A2" s="27" t="s">
        <v>34</v>
      </c>
      <c r="B2" s="26"/>
    </row>
    <row r="3" spans="1:17" ht="16.5" customHeight="1">
      <c r="A3" s="161" t="s">
        <v>127</v>
      </c>
      <c r="B3" s="28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 ht="16.5" customHeight="1">
      <c r="A4" s="29"/>
      <c r="B4" s="26"/>
    </row>
    <row r="5" spans="1:17" ht="16.5" customHeight="1">
      <c r="A5" s="29"/>
      <c r="B5" s="26"/>
    </row>
    <row r="6" spans="1:17" ht="16.5" customHeight="1">
      <c r="A6" s="29"/>
      <c r="B6" s="26"/>
      <c r="C6" s="189" t="s">
        <v>142</v>
      </c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</row>
    <row r="7" spans="1:17" ht="16.5" customHeight="1">
      <c r="A7" s="29"/>
      <c r="B7" s="26"/>
      <c r="C7" s="190" t="s">
        <v>137</v>
      </c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78"/>
      <c r="O7" s="177"/>
    </row>
    <row r="8" spans="1:17" ht="16.5" customHeight="1">
      <c r="B8" s="26"/>
      <c r="C8" s="74" t="s">
        <v>32</v>
      </c>
      <c r="D8" s="74"/>
      <c r="E8" s="74" t="s">
        <v>130</v>
      </c>
      <c r="F8" s="75"/>
      <c r="G8" s="189" t="s">
        <v>98</v>
      </c>
      <c r="H8" s="189"/>
      <c r="I8" s="189"/>
      <c r="J8" s="75"/>
      <c r="K8" s="45"/>
      <c r="L8" s="45"/>
      <c r="M8" s="45" t="s">
        <v>81</v>
      </c>
      <c r="N8" s="45"/>
      <c r="O8" s="45"/>
      <c r="P8" s="45"/>
      <c r="Q8" s="74"/>
    </row>
    <row r="9" spans="1:17" ht="16.5" customHeight="1">
      <c r="B9" s="26"/>
      <c r="C9" s="74" t="s">
        <v>100</v>
      </c>
      <c r="D9" s="74"/>
      <c r="E9" s="74" t="s">
        <v>131</v>
      </c>
      <c r="F9" s="74"/>
      <c r="G9" s="74" t="s">
        <v>99</v>
      </c>
      <c r="H9" s="74"/>
      <c r="I9" s="74"/>
      <c r="J9" s="74"/>
      <c r="K9" s="45" t="s">
        <v>79</v>
      </c>
      <c r="L9" s="45"/>
      <c r="M9" s="45" t="s">
        <v>139</v>
      </c>
      <c r="N9" s="45"/>
      <c r="O9" s="45" t="s">
        <v>141</v>
      </c>
      <c r="P9" s="45"/>
      <c r="Q9" s="74" t="s">
        <v>81</v>
      </c>
    </row>
    <row r="10" spans="1:17" ht="16.5" customHeight="1">
      <c r="B10" s="26"/>
      <c r="C10" s="74" t="s">
        <v>3</v>
      </c>
      <c r="D10" s="74"/>
      <c r="E10" s="74" t="s">
        <v>132</v>
      </c>
      <c r="F10" s="74"/>
      <c r="G10" s="74" t="s">
        <v>97</v>
      </c>
      <c r="H10" s="74"/>
      <c r="I10" s="74" t="s">
        <v>8</v>
      </c>
      <c r="J10" s="74"/>
      <c r="K10" s="45" t="s">
        <v>161</v>
      </c>
      <c r="L10" s="45"/>
      <c r="M10" s="45" t="s">
        <v>140</v>
      </c>
      <c r="N10" s="45"/>
      <c r="O10" s="45" t="s">
        <v>138</v>
      </c>
      <c r="P10" s="45"/>
      <c r="Q10" s="74" t="s">
        <v>23</v>
      </c>
    </row>
    <row r="11" spans="1:17" ht="16.5" customHeight="1">
      <c r="B11" s="31"/>
      <c r="C11" s="76" t="s">
        <v>48</v>
      </c>
      <c r="D11" s="74"/>
      <c r="E11" s="76" t="s">
        <v>48</v>
      </c>
      <c r="G11" s="76" t="s">
        <v>48</v>
      </c>
      <c r="I11" s="76" t="s">
        <v>48</v>
      </c>
      <c r="K11" s="76" t="s">
        <v>48</v>
      </c>
      <c r="L11" s="45"/>
      <c r="M11" s="76" t="s">
        <v>48</v>
      </c>
      <c r="N11" s="45"/>
      <c r="O11" s="76" t="s">
        <v>48</v>
      </c>
      <c r="P11" s="45"/>
      <c r="Q11" s="76" t="s">
        <v>48</v>
      </c>
    </row>
    <row r="12" spans="1:17" ht="16.5" customHeight="1">
      <c r="B12" s="31"/>
      <c r="C12" s="180"/>
      <c r="D12" s="77"/>
      <c r="E12" s="180"/>
      <c r="F12" s="78"/>
      <c r="G12" s="181"/>
      <c r="H12" s="78"/>
      <c r="I12" s="181"/>
      <c r="J12" s="78"/>
      <c r="K12" s="181"/>
      <c r="L12" s="79"/>
      <c r="M12" s="181"/>
      <c r="N12" s="79"/>
      <c r="O12" s="181"/>
      <c r="P12" s="79"/>
      <c r="Q12" s="181"/>
    </row>
    <row r="13" spans="1:17" ht="16.5" customHeight="1">
      <c r="A13" s="32" t="s">
        <v>128</v>
      </c>
      <c r="B13" s="26"/>
      <c r="C13" s="81">
        <v>215000000</v>
      </c>
      <c r="D13" s="82"/>
      <c r="E13" s="81">
        <v>365378656</v>
      </c>
      <c r="F13" s="82"/>
      <c r="G13" s="81">
        <v>2675000</v>
      </c>
      <c r="I13" s="81">
        <v>23285660</v>
      </c>
      <c r="J13" s="82"/>
      <c r="K13" s="81">
        <v>2730615</v>
      </c>
      <c r="L13" s="82"/>
      <c r="M13" s="81">
        <f>SUM(C13:K13)</f>
        <v>609069931</v>
      </c>
      <c r="N13" s="82"/>
      <c r="O13" s="81">
        <v>0</v>
      </c>
      <c r="P13" s="82"/>
      <c r="Q13" s="85">
        <f>SUM(C13:L13)</f>
        <v>609069931</v>
      </c>
    </row>
    <row r="14" spans="1:17" ht="16.5" customHeight="1">
      <c r="A14" s="32" t="s">
        <v>27</v>
      </c>
      <c r="B14" s="26"/>
      <c r="C14" s="83"/>
      <c r="D14" s="84"/>
      <c r="E14" s="83"/>
      <c r="F14" s="84"/>
      <c r="G14" s="81"/>
      <c r="H14" s="84"/>
      <c r="I14" s="81"/>
      <c r="J14" s="84"/>
      <c r="K14" s="85"/>
      <c r="L14" s="82"/>
      <c r="M14" s="85"/>
      <c r="N14" s="82"/>
      <c r="O14" s="85"/>
      <c r="P14" s="82"/>
      <c r="Q14" s="85"/>
    </row>
    <row r="15" spans="1:17" ht="16.5" customHeight="1">
      <c r="A15" s="19" t="s">
        <v>86</v>
      </c>
      <c r="B15" s="26"/>
      <c r="C15" s="157">
        <v>0</v>
      </c>
      <c r="D15" s="84"/>
      <c r="E15" s="157">
        <v>0</v>
      </c>
      <c r="F15" s="84"/>
      <c r="G15" s="157">
        <v>0</v>
      </c>
      <c r="H15" s="84"/>
      <c r="I15" s="157">
        <f>'5 (6m)'!H38</f>
        <v>12182263</v>
      </c>
      <c r="J15" s="84"/>
      <c r="K15" s="157">
        <v>0</v>
      </c>
      <c r="L15" s="82"/>
      <c r="M15" s="87">
        <f t="shared" ref="M15" si="0">SUM(C15:K15)</f>
        <v>12182263</v>
      </c>
      <c r="N15" s="82"/>
      <c r="O15" s="87">
        <v>0</v>
      </c>
      <c r="P15" s="82"/>
      <c r="Q15" s="87">
        <f>SUM(M15:O15)</f>
        <v>12182263</v>
      </c>
    </row>
    <row r="16" spans="1:17" ht="16.5" customHeight="1">
      <c r="A16" s="19"/>
      <c r="B16" s="34"/>
      <c r="C16" s="81"/>
      <c r="D16" s="82"/>
      <c r="E16" s="81"/>
      <c r="F16" s="88"/>
      <c r="G16" s="89"/>
      <c r="H16" s="88"/>
      <c r="I16" s="89"/>
      <c r="J16" s="88"/>
      <c r="K16" s="89"/>
      <c r="L16" s="88"/>
      <c r="M16" s="89"/>
      <c r="N16" s="88"/>
      <c r="O16" s="89"/>
      <c r="P16" s="88"/>
      <c r="Q16" s="89"/>
    </row>
    <row r="17" spans="1:17" ht="16.5" customHeight="1" thickBot="1">
      <c r="A17" s="32" t="s">
        <v>129</v>
      </c>
      <c r="C17" s="90">
        <f>SUM(C13:C16)</f>
        <v>215000000</v>
      </c>
      <c r="E17" s="90">
        <f>SUM(E13:E16)</f>
        <v>365378656</v>
      </c>
      <c r="G17" s="90">
        <f>SUM(G13:G16)</f>
        <v>2675000</v>
      </c>
      <c r="I17" s="90">
        <f>SUM(I13:I16)</f>
        <v>35467923</v>
      </c>
      <c r="K17" s="90">
        <f>SUM(K13:K16)</f>
        <v>2730615</v>
      </c>
      <c r="M17" s="90">
        <f>SUM(M13:M16)</f>
        <v>621252194</v>
      </c>
      <c r="O17" s="90">
        <f>SUM(O13:O16)</f>
        <v>0</v>
      </c>
      <c r="Q17" s="90">
        <f>SUM(M17:O17)</f>
        <v>621252194</v>
      </c>
    </row>
    <row r="18" spans="1:17" ht="16.5" customHeight="1" thickTop="1">
      <c r="A18" s="32"/>
    </row>
    <row r="19" spans="1:17" ht="16.5" customHeight="1">
      <c r="A19" s="32"/>
    </row>
    <row r="20" spans="1:17" ht="16.5" customHeight="1">
      <c r="A20" s="32"/>
    </row>
    <row r="21" spans="1:17" ht="16.5" customHeight="1">
      <c r="A21" s="32"/>
    </row>
    <row r="22" spans="1:17" ht="16.5" customHeight="1">
      <c r="A22" s="32"/>
    </row>
    <row r="23" spans="1:17" ht="16.5" customHeight="1">
      <c r="A23" s="32"/>
    </row>
    <row r="24" spans="1:17" ht="16.5" customHeight="1">
      <c r="A24" s="32"/>
    </row>
    <row r="25" spans="1:17" ht="16.5" customHeight="1">
      <c r="A25" s="32"/>
    </row>
    <row r="26" spans="1:17" ht="16.5" customHeight="1">
      <c r="A26" s="32"/>
    </row>
    <row r="27" spans="1:17" ht="16.5" customHeight="1">
      <c r="A27" s="32"/>
    </row>
    <row r="28" spans="1:17" ht="15" customHeight="1">
      <c r="A28" s="32"/>
    </row>
    <row r="29" spans="1:17" ht="5.25" customHeight="1">
      <c r="A29" s="32"/>
    </row>
    <row r="30" spans="1:17" ht="21.9" customHeight="1">
      <c r="A30" s="188" t="str">
        <f>'4(3m)'!A54</f>
        <v>The accompanying notes form part of this interim financial information.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</row>
  </sheetData>
  <mergeCells count="4">
    <mergeCell ref="A30:Q30"/>
    <mergeCell ref="G8:I8"/>
    <mergeCell ref="C6:Q6"/>
    <mergeCell ref="C7:M7"/>
  </mergeCells>
  <phoneticPr fontId="0" type="noConversion"/>
  <pageMargins left="0.3" right="0.3" top="0.5" bottom="0.6" header="0.49" footer="0.4"/>
  <pageSetup paperSize="9" scale="90" firstPageNumber="6" orientation="landscape" useFirstPageNumber="1" horizontalDpi="1200" verticalDpi="1200" r:id="rId1"/>
  <headerFooter>
    <oddFooter>&amp;R&amp;9&amp;P</oddFooter>
  </headerFooter>
  <ignoredErrors>
    <ignoredError sqref="Q13:Q17 M15:O17 C17:K1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5738C-4C18-4A38-8213-3F99AB449A56}">
  <dimension ref="A1:M35"/>
  <sheetViews>
    <sheetView zoomScaleNormal="100" zoomScaleSheetLayoutView="90" zoomScalePageLayoutView="80" workbookViewId="0">
      <selection activeCell="B17" sqref="B17"/>
    </sheetView>
  </sheetViews>
  <sheetFormatPr defaultColWidth="9.28515625" defaultRowHeight="16.5" customHeight="1"/>
  <cols>
    <col min="1" max="1" width="59" style="30" customWidth="1"/>
    <col min="2" max="2" width="9.7109375" style="33" customWidth="1"/>
    <col min="3" max="3" width="15.85546875" style="72" customWidth="1"/>
    <col min="4" max="4" width="1" style="72" customWidth="1"/>
    <col min="5" max="5" width="15.85546875" style="72" customWidth="1"/>
    <col min="6" max="6" width="1" style="72" customWidth="1"/>
    <col min="7" max="7" width="17.42578125" style="72" customWidth="1"/>
    <col min="8" max="8" width="1" style="72" customWidth="1"/>
    <col min="9" max="9" width="18.7109375" style="72" customWidth="1"/>
    <col min="10" max="10" width="1" style="72" customWidth="1"/>
    <col min="11" max="11" width="15.85546875" style="72" customWidth="1"/>
    <col min="12" max="12" width="1" style="72" customWidth="1"/>
    <col min="13" max="13" width="15.85546875" style="72" customWidth="1"/>
    <col min="14" max="16384" width="9.28515625" style="19"/>
  </cols>
  <sheetData>
    <row r="1" spans="1:13" ht="16.5" customHeight="1">
      <c r="A1" s="135" t="s">
        <v>121</v>
      </c>
      <c r="B1" s="111"/>
      <c r="C1" s="111"/>
      <c r="D1" s="111"/>
      <c r="E1" s="111"/>
    </row>
    <row r="2" spans="1:13" ht="16.5" customHeight="1">
      <c r="A2" s="27" t="s">
        <v>34</v>
      </c>
      <c r="B2" s="26"/>
    </row>
    <row r="3" spans="1:13" ht="16.5" customHeight="1">
      <c r="A3" s="161" t="s">
        <v>127</v>
      </c>
      <c r="B3" s="28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ht="16.5" customHeight="1">
      <c r="A4" s="29"/>
      <c r="B4" s="26"/>
    </row>
    <row r="5" spans="1:13" ht="16.5" customHeight="1">
      <c r="A5" s="29"/>
      <c r="B5" s="26"/>
    </row>
    <row r="6" spans="1:13" ht="16.5" customHeight="1">
      <c r="A6" s="29"/>
      <c r="B6" s="26"/>
      <c r="C6" s="191" t="s">
        <v>143</v>
      </c>
      <c r="D6" s="191"/>
      <c r="E6" s="191"/>
      <c r="F6" s="191"/>
      <c r="G6" s="191"/>
      <c r="H6" s="191"/>
      <c r="I6" s="191"/>
      <c r="J6" s="191"/>
      <c r="K6" s="191"/>
      <c r="L6" s="191"/>
      <c r="M6" s="191"/>
    </row>
    <row r="7" spans="1:13" ht="16.5" customHeight="1">
      <c r="B7" s="26"/>
      <c r="C7" s="74" t="s">
        <v>32</v>
      </c>
      <c r="D7" s="74"/>
      <c r="E7" s="74" t="s">
        <v>130</v>
      </c>
      <c r="F7" s="75"/>
      <c r="G7" s="189" t="s">
        <v>98</v>
      </c>
      <c r="H7" s="189"/>
      <c r="I7" s="189"/>
      <c r="J7" s="75"/>
      <c r="K7" s="45"/>
      <c r="L7" s="45"/>
      <c r="M7" s="74"/>
    </row>
    <row r="8" spans="1:13" ht="16.5" customHeight="1">
      <c r="B8" s="26"/>
      <c r="C8" s="74" t="s">
        <v>100</v>
      </c>
      <c r="D8" s="74"/>
      <c r="E8" s="74" t="s">
        <v>131</v>
      </c>
      <c r="F8" s="74"/>
      <c r="G8" s="74" t="s">
        <v>99</v>
      </c>
      <c r="H8" s="74"/>
      <c r="I8" s="74"/>
      <c r="J8" s="74"/>
      <c r="K8" s="45" t="s">
        <v>79</v>
      </c>
      <c r="L8" s="45"/>
      <c r="M8" s="74" t="s">
        <v>81</v>
      </c>
    </row>
    <row r="9" spans="1:13" ht="16.5" customHeight="1">
      <c r="B9" s="26"/>
      <c r="C9" s="74" t="s">
        <v>3</v>
      </c>
      <c r="D9" s="74"/>
      <c r="E9" s="74" t="s">
        <v>132</v>
      </c>
      <c r="F9" s="74"/>
      <c r="G9" s="74" t="s">
        <v>97</v>
      </c>
      <c r="H9" s="74"/>
      <c r="I9" s="74" t="s">
        <v>8</v>
      </c>
      <c r="J9" s="74"/>
      <c r="K9" s="45" t="s">
        <v>161</v>
      </c>
      <c r="L9" s="45"/>
      <c r="M9" s="74" t="s">
        <v>23</v>
      </c>
    </row>
    <row r="10" spans="1:13" ht="16.5" customHeight="1">
      <c r="B10" s="31"/>
      <c r="C10" s="76" t="s">
        <v>48</v>
      </c>
      <c r="D10" s="74"/>
      <c r="E10" s="76" t="s">
        <v>48</v>
      </c>
      <c r="G10" s="76" t="s">
        <v>48</v>
      </c>
      <c r="I10" s="76" t="s">
        <v>48</v>
      </c>
      <c r="K10" s="76" t="s">
        <v>48</v>
      </c>
      <c r="L10" s="45"/>
      <c r="M10" s="76" t="s">
        <v>48</v>
      </c>
    </row>
    <row r="11" spans="1:13" ht="16.5" customHeight="1">
      <c r="B11" s="31"/>
      <c r="C11" s="77"/>
      <c r="D11" s="77"/>
      <c r="E11" s="77"/>
      <c r="F11" s="78"/>
      <c r="G11" s="79"/>
      <c r="H11" s="78"/>
      <c r="I11" s="79"/>
      <c r="J11" s="78"/>
      <c r="K11" s="79"/>
      <c r="L11" s="79"/>
      <c r="M11" s="79"/>
    </row>
    <row r="12" spans="1:13" ht="16.5" customHeight="1">
      <c r="A12" s="32" t="s">
        <v>91</v>
      </c>
      <c r="B12" s="26"/>
      <c r="C12" s="82">
        <v>118750000</v>
      </c>
      <c r="D12" s="82"/>
      <c r="E12" s="82">
        <v>0</v>
      </c>
      <c r="F12" s="82"/>
      <c r="G12" s="82">
        <v>750000</v>
      </c>
      <c r="I12" s="82">
        <v>14751712</v>
      </c>
      <c r="J12" s="82"/>
      <c r="K12" s="82">
        <v>2730615</v>
      </c>
      <c r="L12" s="82"/>
      <c r="M12" s="82">
        <v>136982327</v>
      </c>
    </row>
    <row r="13" spans="1:13" ht="16.5" customHeight="1">
      <c r="A13" s="32" t="s">
        <v>27</v>
      </c>
      <c r="B13" s="26"/>
      <c r="C13" s="84"/>
      <c r="D13" s="84"/>
      <c r="E13" s="84"/>
      <c r="F13" s="84"/>
      <c r="G13" s="82"/>
      <c r="H13" s="84"/>
      <c r="I13" s="82"/>
      <c r="J13" s="84"/>
      <c r="L13" s="82"/>
    </row>
    <row r="14" spans="1:13" ht="16.5" customHeight="1">
      <c r="A14" s="19" t="s">
        <v>102</v>
      </c>
      <c r="B14" s="26"/>
      <c r="C14" s="171">
        <v>31250000</v>
      </c>
      <c r="D14" s="171"/>
      <c r="E14" s="171">
        <v>0</v>
      </c>
      <c r="G14" s="84">
        <v>0</v>
      </c>
      <c r="I14" s="84">
        <v>0</v>
      </c>
      <c r="K14" s="84">
        <v>0</v>
      </c>
      <c r="L14" s="86"/>
      <c r="M14" s="72">
        <f>SUM(C14:L14)</f>
        <v>31250000</v>
      </c>
    </row>
    <row r="15" spans="1:13" ht="16.5" customHeight="1">
      <c r="A15" s="19" t="s">
        <v>97</v>
      </c>
      <c r="B15" s="26"/>
      <c r="C15" s="84">
        <v>0</v>
      </c>
      <c r="D15" s="84"/>
      <c r="E15" s="84">
        <v>0</v>
      </c>
      <c r="F15" s="84"/>
      <c r="G15" s="82">
        <v>700000</v>
      </c>
      <c r="H15" s="84"/>
      <c r="I15" s="82">
        <v>-700000</v>
      </c>
      <c r="J15" s="84"/>
      <c r="K15" s="84">
        <v>0</v>
      </c>
      <c r="L15" s="82"/>
      <c r="M15" s="72">
        <f t="shared" ref="M15:M16" si="0">SUM(C15:K15)</f>
        <v>0</v>
      </c>
    </row>
    <row r="16" spans="1:13" ht="16.5" customHeight="1">
      <c r="A16" s="19" t="s">
        <v>101</v>
      </c>
      <c r="B16" s="26"/>
      <c r="C16" s="84">
        <v>0</v>
      </c>
      <c r="D16" s="84"/>
      <c r="E16" s="84">
        <v>0</v>
      </c>
      <c r="F16" s="84"/>
      <c r="G16" s="84">
        <v>0</v>
      </c>
      <c r="H16" s="84"/>
      <c r="I16" s="82">
        <v>-14000000</v>
      </c>
      <c r="J16" s="84"/>
      <c r="K16" s="84">
        <v>0</v>
      </c>
      <c r="L16" s="82"/>
      <c r="M16" s="72">
        <f t="shared" si="0"/>
        <v>-14000000</v>
      </c>
    </row>
    <row r="17" spans="1:13" ht="16.5" customHeight="1">
      <c r="A17" s="19" t="s">
        <v>86</v>
      </c>
      <c r="B17" s="26"/>
      <c r="C17" s="172">
        <v>0</v>
      </c>
      <c r="D17" s="84"/>
      <c r="E17" s="172">
        <v>0</v>
      </c>
      <c r="F17" s="84"/>
      <c r="G17" s="172">
        <v>0</v>
      </c>
      <c r="H17" s="84"/>
      <c r="I17" s="96">
        <v>11910868</v>
      </c>
      <c r="J17" s="84"/>
      <c r="K17" s="73">
        <v>0</v>
      </c>
      <c r="L17" s="82"/>
      <c r="M17" s="73">
        <f>SUM(C17:K17)</f>
        <v>11910868</v>
      </c>
    </row>
    <row r="18" spans="1:13" ht="16.5" customHeight="1">
      <c r="A18" s="19"/>
      <c r="B18" s="34"/>
      <c r="C18" s="82"/>
      <c r="D18" s="82"/>
      <c r="E18" s="82"/>
      <c r="F18" s="88"/>
      <c r="G18" s="88"/>
      <c r="H18" s="88"/>
      <c r="I18" s="88"/>
      <c r="J18" s="88"/>
      <c r="K18" s="88"/>
      <c r="L18" s="88"/>
      <c r="M18" s="88"/>
    </row>
    <row r="19" spans="1:13" ht="16.5" customHeight="1" thickBot="1">
      <c r="A19" s="32" t="s">
        <v>115</v>
      </c>
      <c r="C19" s="80">
        <f>SUM(C12:C18)</f>
        <v>150000000</v>
      </c>
      <c r="E19" s="80">
        <f>SUM(E12:E18)</f>
        <v>0</v>
      </c>
      <c r="G19" s="80">
        <f>SUM(G12:G18)</f>
        <v>1450000</v>
      </c>
      <c r="I19" s="80">
        <f>SUM(I12:I18)</f>
        <v>11962580</v>
      </c>
      <c r="K19" s="80">
        <f>SUM(K12:K18)</f>
        <v>2730615</v>
      </c>
      <c r="M19" s="80">
        <f>SUM(C19:L19)</f>
        <v>166143195</v>
      </c>
    </row>
    <row r="20" spans="1:13" ht="16.5" customHeight="1" thickTop="1">
      <c r="A20" s="32"/>
    </row>
    <row r="21" spans="1:13" ht="16.5" customHeight="1">
      <c r="A21" s="32" t="s">
        <v>128</v>
      </c>
      <c r="B21" s="26"/>
      <c r="C21" s="81">
        <v>215000000</v>
      </c>
      <c r="D21" s="82"/>
      <c r="E21" s="81">
        <v>365378656</v>
      </c>
      <c r="F21" s="82"/>
      <c r="G21" s="81">
        <v>2675000</v>
      </c>
      <c r="I21" s="81">
        <v>23285660</v>
      </c>
      <c r="J21" s="82"/>
      <c r="K21" s="81">
        <v>2730615</v>
      </c>
      <c r="L21" s="82"/>
      <c r="M21" s="85">
        <f>SUM(C21:L21)</f>
        <v>609069931</v>
      </c>
    </row>
    <row r="22" spans="1:13" ht="16.5" customHeight="1">
      <c r="A22" s="32" t="s">
        <v>27</v>
      </c>
      <c r="B22" s="26"/>
      <c r="C22" s="83"/>
      <c r="D22" s="84"/>
      <c r="E22" s="83"/>
      <c r="F22" s="84"/>
      <c r="G22" s="81"/>
      <c r="H22" s="84"/>
      <c r="I22" s="81"/>
      <c r="J22" s="84"/>
      <c r="K22" s="85"/>
      <c r="L22" s="82"/>
      <c r="M22" s="85"/>
    </row>
    <row r="23" spans="1:13" ht="16.5" customHeight="1">
      <c r="A23" s="19" t="s">
        <v>86</v>
      </c>
      <c r="B23" s="26"/>
      <c r="C23" s="157">
        <v>0</v>
      </c>
      <c r="D23" s="84"/>
      <c r="E23" s="157">
        <v>0</v>
      </c>
      <c r="F23" s="84"/>
      <c r="G23" s="157">
        <v>0</v>
      </c>
      <c r="H23" s="84"/>
      <c r="I23" s="95">
        <f>'5 (6m)'!J38</f>
        <v>12387783</v>
      </c>
      <c r="J23" s="84"/>
      <c r="K23" s="87">
        <v>0</v>
      </c>
      <c r="L23" s="82"/>
      <c r="M23" s="87">
        <f>SUM(C23:K23)</f>
        <v>12387783</v>
      </c>
    </row>
    <row r="24" spans="1:13" ht="16.5" customHeight="1">
      <c r="A24" s="19"/>
      <c r="B24" s="34"/>
      <c r="C24" s="81"/>
      <c r="D24" s="82"/>
      <c r="E24" s="81"/>
      <c r="F24" s="88"/>
      <c r="G24" s="89"/>
      <c r="H24" s="88"/>
      <c r="I24" s="89"/>
      <c r="J24" s="88"/>
      <c r="K24" s="89"/>
      <c r="L24" s="88"/>
      <c r="M24" s="89"/>
    </row>
    <row r="25" spans="1:13" ht="16.5" customHeight="1" thickBot="1">
      <c r="A25" s="32" t="s">
        <v>129</v>
      </c>
      <c r="C25" s="90">
        <f>SUM(C21:C24)</f>
        <v>215000000</v>
      </c>
      <c r="E25" s="90">
        <f>SUM(E21:E24)</f>
        <v>365378656</v>
      </c>
      <c r="G25" s="90">
        <f>SUM(G21:G24)</f>
        <v>2675000</v>
      </c>
      <c r="I25" s="90">
        <f>SUM(I21:I24)</f>
        <v>35673443</v>
      </c>
      <c r="K25" s="90">
        <f>SUM(K21:K24)</f>
        <v>2730615</v>
      </c>
      <c r="M25" s="90">
        <f>SUM(C25:L25)</f>
        <v>621457714</v>
      </c>
    </row>
    <row r="26" spans="1:13" ht="16.5" customHeight="1" thickTop="1">
      <c r="A26" s="32"/>
    </row>
    <row r="27" spans="1:13" ht="16.5" customHeight="1">
      <c r="A27" s="32"/>
    </row>
    <row r="28" spans="1:13" ht="16.5" customHeight="1">
      <c r="A28" s="32"/>
    </row>
    <row r="29" spans="1:13" ht="16.5" customHeight="1">
      <c r="A29" s="32"/>
    </row>
    <row r="30" spans="1:13" ht="16.5" customHeight="1">
      <c r="A30" s="32"/>
    </row>
    <row r="31" spans="1:13" ht="16.5" customHeight="1">
      <c r="A31" s="32"/>
    </row>
    <row r="32" spans="1:13" ht="16.5" customHeight="1">
      <c r="A32" s="32"/>
    </row>
    <row r="33" spans="1:13" ht="15" customHeight="1">
      <c r="A33" s="32"/>
    </row>
    <row r="34" spans="1:13" ht="5.25" customHeight="1">
      <c r="A34" s="32"/>
    </row>
    <row r="35" spans="1:13" ht="21.9" customHeight="1">
      <c r="A35" s="188" t="str">
        <f>'4(3m)'!A54</f>
        <v>The accompanying notes form part of this interim financial information.</v>
      </c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</row>
  </sheetData>
  <mergeCells count="3">
    <mergeCell ref="G7:I7"/>
    <mergeCell ref="A35:M35"/>
    <mergeCell ref="C6:M6"/>
  </mergeCells>
  <pageMargins left="0.5" right="0.5" top="0.5" bottom="0.6" header="0.49" footer="0.4"/>
  <pageSetup paperSize="9" firstPageNumber="6" orientation="landscape" useFirstPageNumber="1" horizontalDpi="1200" verticalDpi="1200" r:id="rId1"/>
  <headerFooter>
    <oddFooter>&amp;R&amp;9&amp;P</oddFooter>
  </headerFooter>
  <ignoredErrors>
    <ignoredError sqref="M14:M17 M19:M25 C19:K25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3"/>
  <sheetViews>
    <sheetView zoomScaleNormal="100" zoomScaleSheetLayoutView="100" zoomScalePageLayoutView="90" workbookViewId="0">
      <selection activeCell="O20" sqref="O20"/>
    </sheetView>
  </sheetViews>
  <sheetFormatPr defaultColWidth="10.7109375" defaultRowHeight="16.5" customHeight="1"/>
  <cols>
    <col min="1" max="3" width="1.85546875" style="5" customWidth="1"/>
    <col min="4" max="4" width="53.42578125" style="5" customWidth="1"/>
    <col min="5" max="5" width="6.42578125" style="5" customWidth="1"/>
    <col min="6" max="6" width="0.7109375" style="5" customWidth="1"/>
    <col min="7" max="7" width="20.85546875" style="43" bestFit="1" customWidth="1"/>
    <col min="8" max="8" width="1" style="43" customWidth="1"/>
    <col min="9" max="9" width="14.85546875" style="43" customWidth="1"/>
    <col min="10" max="10" width="1" style="43" customWidth="1"/>
    <col min="11" max="11" width="14.85546875" style="43" customWidth="1"/>
    <col min="12" max="12" width="12.42578125" style="5" customWidth="1"/>
    <col min="13" max="13" width="10.7109375" style="5"/>
    <col min="14" max="14" width="11.7109375" style="5" bestFit="1" customWidth="1"/>
    <col min="15" max="16384" width="10.7109375" style="5"/>
  </cols>
  <sheetData>
    <row r="1" spans="1:11" ht="16.5" customHeight="1">
      <c r="A1" s="135" t="s">
        <v>121</v>
      </c>
      <c r="B1" s="1"/>
      <c r="C1" s="1"/>
      <c r="D1" s="2"/>
      <c r="E1" s="3"/>
      <c r="F1" s="1"/>
      <c r="G1" s="4"/>
      <c r="I1" s="4"/>
      <c r="K1" s="4"/>
    </row>
    <row r="2" spans="1:11" ht="16.5" customHeight="1">
      <c r="A2" s="1" t="s">
        <v>35</v>
      </c>
      <c r="B2" s="1"/>
      <c r="C2" s="1"/>
      <c r="D2" s="2"/>
      <c r="E2" s="3"/>
      <c r="F2" s="1"/>
      <c r="G2" s="4"/>
      <c r="I2" s="4"/>
      <c r="K2" s="4"/>
    </row>
    <row r="3" spans="1:11" ht="16.5" customHeight="1">
      <c r="A3" s="6" t="str">
        <f>'6'!A3</f>
        <v>For the six-month period ended 30 June 2023</v>
      </c>
      <c r="B3" s="6"/>
      <c r="C3" s="6"/>
      <c r="D3" s="7"/>
      <c r="E3" s="8"/>
      <c r="F3" s="6"/>
      <c r="G3" s="9"/>
      <c r="H3" s="44"/>
      <c r="I3" s="9"/>
      <c r="J3" s="44"/>
      <c r="K3" s="9"/>
    </row>
    <row r="4" spans="1:11" ht="16.5" customHeight="1">
      <c r="A4" s="1"/>
      <c r="B4" s="1"/>
      <c r="C4" s="1"/>
      <c r="D4" s="2"/>
      <c r="E4" s="3"/>
      <c r="F4" s="1"/>
      <c r="G4" s="10"/>
      <c r="I4" s="10"/>
      <c r="K4" s="10"/>
    </row>
    <row r="5" spans="1:11" ht="16.5" customHeight="1">
      <c r="A5" s="1"/>
      <c r="B5" s="1"/>
      <c r="C5" s="1"/>
      <c r="D5" s="2"/>
      <c r="E5" s="3"/>
      <c r="F5" s="1"/>
      <c r="G5" s="10"/>
      <c r="I5" s="10"/>
      <c r="K5" s="10"/>
    </row>
    <row r="6" spans="1:11" ht="16.5" customHeight="1">
      <c r="A6" s="1"/>
      <c r="B6" s="1"/>
      <c r="C6" s="1"/>
      <c r="D6" s="2"/>
      <c r="E6" s="3"/>
      <c r="F6" s="1"/>
      <c r="G6" s="175" t="s">
        <v>135</v>
      </c>
      <c r="I6" s="183" t="s">
        <v>144</v>
      </c>
      <c r="J6" s="183"/>
      <c r="K6" s="183"/>
    </row>
    <row r="7" spans="1:11" ht="16.5" customHeight="1">
      <c r="A7" s="1"/>
      <c r="B7" s="1"/>
      <c r="C7" s="1"/>
      <c r="D7" s="2"/>
      <c r="E7" s="3"/>
      <c r="F7" s="1"/>
      <c r="G7" s="176" t="s">
        <v>134</v>
      </c>
      <c r="I7" s="192" t="s">
        <v>134</v>
      </c>
      <c r="J7" s="192"/>
      <c r="K7" s="192"/>
    </row>
    <row r="8" spans="1:11" ht="16.5" customHeight="1">
      <c r="G8" s="45" t="s">
        <v>67</v>
      </c>
      <c r="H8" s="45"/>
      <c r="I8" s="45" t="s">
        <v>67</v>
      </c>
      <c r="J8" s="45"/>
      <c r="K8" s="45" t="s">
        <v>67</v>
      </c>
    </row>
    <row r="9" spans="1:11" ht="16.5" customHeight="1">
      <c r="A9" s="11"/>
      <c r="B9" s="11"/>
      <c r="C9" s="11"/>
      <c r="D9" s="12"/>
      <c r="E9" s="13"/>
      <c r="F9" s="13"/>
      <c r="G9" s="91" t="s">
        <v>122</v>
      </c>
      <c r="H9" s="92"/>
      <c r="I9" s="91" t="s">
        <v>122</v>
      </c>
      <c r="J9" s="92"/>
      <c r="K9" s="91" t="s">
        <v>90</v>
      </c>
    </row>
    <row r="10" spans="1:11" ht="16.5" customHeight="1">
      <c r="A10" s="11"/>
      <c r="B10" s="11"/>
      <c r="C10" s="11"/>
      <c r="D10" s="12"/>
      <c r="E10" s="15"/>
      <c r="F10" s="15"/>
      <c r="G10" s="93" t="s">
        <v>48</v>
      </c>
      <c r="H10" s="45"/>
      <c r="I10" s="93" t="s">
        <v>48</v>
      </c>
      <c r="J10" s="45"/>
      <c r="K10" s="93" t="s">
        <v>48</v>
      </c>
    </row>
    <row r="11" spans="1:11" ht="16.5" customHeight="1">
      <c r="A11" s="11"/>
      <c r="B11" s="11"/>
      <c r="C11" s="11"/>
      <c r="D11" s="12"/>
      <c r="E11" s="15"/>
      <c r="F11" s="15"/>
      <c r="G11" s="47"/>
      <c r="H11" s="46"/>
      <c r="I11" s="47"/>
      <c r="J11" s="46"/>
      <c r="K11" s="101"/>
    </row>
    <row r="12" spans="1:11" ht="16.5" customHeight="1">
      <c r="A12" s="13" t="s">
        <v>10</v>
      </c>
      <c r="B12" s="11"/>
      <c r="C12" s="11"/>
      <c r="D12" s="11"/>
      <c r="E12" s="11"/>
      <c r="F12" s="11"/>
      <c r="G12" s="48"/>
      <c r="H12" s="49"/>
      <c r="I12" s="48"/>
      <c r="J12" s="49"/>
      <c r="K12" s="102"/>
    </row>
    <row r="13" spans="1:11" ht="16.5" customHeight="1">
      <c r="A13" s="11" t="s">
        <v>29</v>
      </c>
      <c r="B13" s="11"/>
      <c r="C13" s="11"/>
      <c r="D13" s="11"/>
      <c r="E13" s="11"/>
      <c r="F13" s="11"/>
      <c r="G13" s="50">
        <f>'5 (6m)'!H35</f>
        <v>15528080</v>
      </c>
      <c r="H13" s="51"/>
      <c r="I13" s="50">
        <f>'5 (6m)'!J35</f>
        <v>15784980</v>
      </c>
      <c r="J13" s="51"/>
      <c r="K13" s="51">
        <v>15498223</v>
      </c>
    </row>
    <row r="14" spans="1:11" ht="16.5" customHeight="1">
      <c r="A14" s="11" t="s">
        <v>56</v>
      </c>
      <c r="B14" s="11"/>
      <c r="C14" s="11"/>
      <c r="D14" s="11"/>
      <c r="E14" s="12"/>
      <c r="F14" s="11"/>
      <c r="G14" s="50"/>
      <c r="H14" s="52"/>
      <c r="I14" s="50"/>
      <c r="J14" s="52"/>
      <c r="K14" s="51"/>
    </row>
    <row r="15" spans="1:11" ht="16.5" customHeight="1">
      <c r="A15" s="11"/>
      <c r="B15" s="11" t="s">
        <v>119</v>
      </c>
      <c r="C15" s="11"/>
      <c r="D15" s="11"/>
      <c r="E15" s="12"/>
      <c r="F15" s="11"/>
      <c r="G15" s="50">
        <v>4417350</v>
      </c>
      <c r="H15" s="53"/>
      <c r="I15" s="50">
        <v>4417262</v>
      </c>
      <c r="J15" s="53"/>
      <c r="K15" s="51">
        <v>3781408</v>
      </c>
    </row>
    <row r="16" spans="1:11" ht="16.5" customHeight="1">
      <c r="A16" s="11"/>
      <c r="B16" s="11" t="s">
        <v>158</v>
      </c>
      <c r="C16" s="11"/>
      <c r="D16" s="11"/>
      <c r="E16" s="12"/>
      <c r="F16" s="11"/>
      <c r="G16" s="54">
        <v>-1214952</v>
      </c>
      <c r="H16" s="53"/>
      <c r="I16" s="54">
        <v>-1214952</v>
      </c>
      <c r="J16" s="53"/>
      <c r="K16" s="51">
        <v>0</v>
      </c>
    </row>
    <row r="17" spans="1:14" ht="16.5" customHeight="1">
      <c r="A17" s="11"/>
      <c r="B17" s="11" t="s">
        <v>106</v>
      </c>
      <c r="C17" s="11"/>
      <c r="D17" s="11"/>
      <c r="E17" s="12"/>
      <c r="F17" s="11"/>
      <c r="G17" s="54">
        <v>0</v>
      </c>
      <c r="H17" s="53"/>
      <c r="I17" s="54">
        <v>0</v>
      </c>
      <c r="J17" s="53"/>
      <c r="K17" s="58">
        <v>-659533</v>
      </c>
    </row>
    <row r="18" spans="1:14" ht="16.5" customHeight="1">
      <c r="A18" s="11"/>
      <c r="B18" s="11" t="s">
        <v>156</v>
      </c>
      <c r="C18" s="11"/>
      <c r="D18" s="11"/>
      <c r="E18" s="12"/>
      <c r="F18" s="11"/>
      <c r="G18" s="54">
        <v>369645</v>
      </c>
      <c r="H18" s="53"/>
      <c r="I18" s="54">
        <v>369645</v>
      </c>
      <c r="J18" s="53"/>
      <c r="K18" s="58">
        <v>0</v>
      </c>
    </row>
    <row r="19" spans="1:14" ht="16.5" customHeight="1">
      <c r="A19" s="11"/>
      <c r="B19" s="11" t="s">
        <v>147</v>
      </c>
      <c r="C19" s="11"/>
      <c r="D19" s="11"/>
      <c r="E19" s="12"/>
      <c r="F19" s="11"/>
      <c r="G19" s="54">
        <v>-52002</v>
      </c>
      <c r="H19" s="53"/>
      <c r="I19" s="54">
        <v>-52002</v>
      </c>
      <c r="J19" s="53"/>
      <c r="K19" s="58">
        <v>0</v>
      </c>
    </row>
    <row r="20" spans="1:14" ht="16.5" customHeight="1">
      <c r="A20" s="11"/>
      <c r="B20" s="16" t="s">
        <v>57</v>
      </c>
      <c r="C20" s="11"/>
      <c r="D20" s="11"/>
      <c r="E20" s="12"/>
      <c r="F20" s="11"/>
      <c r="G20" s="50">
        <v>627235</v>
      </c>
      <c r="H20" s="53"/>
      <c r="I20" s="50">
        <v>627235</v>
      </c>
      <c r="J20" s="53"/>
      <c r="K20" s="51">
        <v>457311</v>
      </c>
    </row>
    <row r="21" spans="1:14" ht="16.5" customHeight="1">
      <c r="A21" s="11"/>
      <c r="B21" s="16" t="s">
        <v>58</v>
      </c>
      <c r="C21" s="11"/>
      <c r="D21" s="11"/>
      <c r="E21" s="12"/>
      <c r="F21" s="11"/>
      <c r="G21" s="50">
        <v>-575312</v>
      </c>
      <c r="H21" s="53"/>
      <c r="I21" s="50">
        <v>-575286</v>
      </c>
      <c r="J21" s="53"/>
      <c r="K21" s="51">
        <v>-353704</v>
      </c>
    </row>
    <row r="22" spans="1:14" ht="16.5" customHeight="1">
      <c r="A22" s="11"/>
      <c r="B22" s="16" t="s">
        <v>59</v>
      </c>
      <c r="C22" s="11"/>
      <c r="D22" s="11"/>
      <c r="E22" s="12"/>
      <c r="F22" s="11"/>
      <c r="G22" s="55">
        <v>1259673</v>
      </c>
      <c r="H22" s="53"/>
      <c r="I22" s="55">
        <v>1259673</v>
      </c>
      <c r="J22" s="53"/>
      <c r="K22" s="60">
        <v>2292880</v>
      </c>
    </row>
    <row r="23" spans="1:14" ht="16.5" customHeight="1">
      <c r="A23" s="11"/>
      <c r="B23" s="17"/>
      <c r="C23" s="11"/>
      <c r="D23" s="11"/>
      <c r="E23" s="12"/>
      <c r="F23" s="11"/>
      <c r="G23" s="56"/>
      <c r="H23" s="53"/>
      <c r="I23" s="56"/>
      <c r="J23" s="53"/>
      <c r="K23" s="57"/>
    </row>
    <row r="24" spans="1:14" ht="16.5" customHeight="1">
      <c r="A24" s="11" t="s">
        <v>80</v>
      </c>
      <c r="B24" s="11"/>
      <c r="C24" s="11"/>
      <c r="D24" s="11"/>
      <c r="E24" s="11"/>
      <c r="F24" s="11"/>
      <c r="G24" s="54">
        <f>SUM(G13:G22)</f>
        <v>20359717</v>
      </c>
      <c r="H24" s="53"/>
      <c r="I24" s="54">
        <f>SUM(I13:I22)</f>
        <v>20616555</v>
      </c>
      <c r="J24" s="53"/>
      <c r="K24" s="58">
        <f>SUM(K13:K22)</f>
        <v>21016585</v>
      </c>
    </row>
    <row r="25" spans="1:14" ht="16.5" customHeight="1">
      <c r="A25" s="11"/>
      <c r="B25" s="17"/>
      <c r="C25" s="11"/>
      <c r="D25" s="11"/>
      <c r="E25" s="12"/>
      <c r="F25" s="11"/>
      <c r="G25" s="56"/>
      <c r="H25" s="53"/>
      <c r="I25" s="56"/>
      <c r="J25" s="53"/>
      <c r="K25" s="57"/>
    </row>
    <row r="26" spans="1:14" ht="16.5" customHeight="1">
      <c r="A26" s="11" t="s">
        <v>60</v>
      </c>
      <c r="B26" s="11"/>
      <c r="C26" s="11"/>
      <c r="D26" s="11"/>
      <c r="E26" s="11"/>
      <c r="F26" s="11"/>
      <c r="G26" s="50"/>
      <c r="H26" s="52"/>
      <c r="I26" s="50"/>
      <c r="J26" s="52"/>
      <c r="K26" s="51"/>
    </row>
    <row r="27" spans="1:14" ht="16.5" customHeight="1">
      <c r="A27" s="11"/>
      <c r="B27" s="11" t="s">
        <v>61</v>
      </c>
      <c r="C27" s="11"/>
      <c r="D27" s="11"/>
      <c r="E27" s="11"/>
      <c r="F27" s="11"/>
      <c r="G27" s="54">
        <v>-18463633</v>
      </c>
      <c r="H27" s="51"/>
      <c r="I27" s="54">
        <v>-18780497</v>
      </c>
      <c r="J27" s="51"/>
      <c r="K27" s="58">
        <v>18168214</v>
      </c>
      <c r="N27" s="18"/>
    </row>
    <row r="28" spans="1:14" ht="16.5" customHeight="1">
      <c r="A28" s="11"/>
      <c r="B28" s="11" t="s">
        <v>38</v>
      </c>
      <c r="C28" s="11"/>
      <c r="D28" s="11"/>
      <c r="E28" s="11"/>
      <c r="F28" s="11"/>
      <c r="G28" s="50">
        <v>-67604619</v>
      </c>
      <c r="H28" s="51"/>
      <c r="I28" s="50">
        <v>-67604619</v>
      </c>
      <c r="J28" s="51"/>
      <c r="K28" s="51">
        <v>-64872352</v>
      </c>
      <c r="N28" s="18"/>
    </row>
    <row r="29" spans="1:14" ht="16.5" customHeight="1">
      <c r="A29" s="11"/>
      <c r="B29" s="11" t="s">
        <v>39</v>
      </c>
      <c r="C29" s="11"/>
      <c r="D29" s="11"/>
      <c r="E29" s="11"/>
      <c r="F29" s="11"/>
      <c r="G29" s="50">
        <v>13124094</v>
      </c>
      <c r="H29" s="51"/>
      <c r="I29" s="50">
        <v>13124094</v>
      </c>
      <c r="J29" s="51"/>
      <c r="K29" s="51">
        <v>-16406764</v>
      </c>
      <c r="N29" s="18"/>
    </row>
    <row r="30" spans="1:14" ht="16.5" customHeight="1">
      <c r="A30" s="11"/>
      <c r="B30" s="11" t="s">
        <v>40</v>
      </c>
      <c r="C30" s="11"/>
      <c r="D30" s="11"/>
      <c r="E30" s="11"/>
      <c r="F30" s="11"/>
      <c r="G30" s="50">
        <v>-3333409</v>
      </c>
      <c r="H30" s="51"/>
      <c r="I30" s="50">
        <v>-3314542</v>
      </c>
      <c r="J30" s="51"/>
      <c r="K30" s="51">
        <v>-4146117</v>
      </c>
      <c r="N30" s="18"/>
    </row>
    <row r="31" spans="1:14" ht="16.5" customHeight="1">
      <c r="A31" s="11"/>
      <c r="B31" s="11" t="s">
        <v>30</v>
      </c>
      <c r="C31" s="11"/>
      <c r="D31" s="11"/>
      <c r="E31" s="11"/>
      <c r="F31" s="11"/>
      <c r="G31" s="50">
        <v>-13353203</v>
      </c>
      <c r="H31" s="51"/>
      <c r="I31" s="50">
        <v>-13353203</v>
      </c>
      <c r="J31" s="51"/>
      <c r="K31" s="51">
        <v>-13324963</v>
      </c>
      <c r="N31" s="18"/>
    </row>
    <row r="32" spans="1:14" ht="16.5" customHeight="1">
      <c r="A32" s="11"/>
      <c r="B32" s="11" t="s">
        <v>31</v>
      </c>
      <c r="C32" s="11"/>
      <c r="D32" s="11"/>
      <c r="E32" s="11"/>
      <c r="F32" s="11"/>
      <c r="G32" s="50">
        <v>-132758374</v>
      </c>
      <c r="H32" s="51"/>
      <c r="I32" s="50">
        <v>-132761353</v>
      </c>
      <c r="J32" s="51"/>
      <c r="K32" s="51">
        <v>23292672</v>
      </c>
      <c r="N32" s="18"/>
    </row>
    <row r="33" spans="1:14" ht="16.5" customHeight="1">
      <c r="A33" s="11"/>
      <c r="B33" s="19" t="s">
        <v>43</v>
      </c>
      <c r="C33" s="11"/>
      <c r="D33" s="11"/>
      <c r="E33" s="11"/>
      <c r="F33" s="11"/>
      <c r="G33" s="50">
        <v>1948385</v>
      </c>
      <c r="H33" s="51"/>
      <c r="I33" s="50">
        <v>1943630</v>
      </c>
      <c r="J33" s="51"/>
      <c r="K33" s="51">
        <v>7309984</v>
      </c>
      <c r="N33" s="18"/>
    </row>
    <row r="34" spans="1:14" ht="16.5" customHeight="1">
      <c r="A34" s="11"/>
      <c r="B34" s="11" t="s">
        <v>6</v>
      </c>
      <c r="C34" s="11"/>
      <c r="D34" s="11"/>
      <c r="E34" s="11"/>
      <c r="F34" s="11"/>
      <c r="G34" s="50">
        <v>197073</v>
      </c>
      <c r="H34" s="51"/>
      <c r="I34" s="50">
        <v>196375</v>
      </c>
      <c r="J34" s="51"/>
      <c r="K34" s="51">
        <v>-2194996</v>
      </c>
      <c r="N34" s="18"/>
    </row>
    <row r="35" spans="1:14" ht="16.5" customHeight="1">
      <c r="A35" s="11"/>
      <c r="B35" s="11" t="s">
        <v>45</v>
      </c>
      <c r="C35" s="11"/>
      <c r="D35" s="11"/>
      <c r="E35" s="12"/>
      <c r="F35" s="11"/>
      <c r="G35" s="59">
        <v>10571669</v>
      </c>
      <c r="H35" s="51"/>
      <c r="I35" s="59">
        <v>10571669</v>
      </c>
      <c r="J35" s="51"/>
      <c r="K35" s="67">
        <v>5082651</v>
      </c>
      <c r="N35" s="18"/>
    </row>
    <row r="36" spans="1:14" ht="16.5" customHeight="1">
      <c r="A36" s="11"/>
      <c r="B36" s="20"/>
      <c r="C36" s="11"/>
      <c r="D36" s="11"/>
      <c r="E36" s="11"/>
      <c r="F36" s="11"/>
      <c r="G36" s="50"/>
      <c r="H36" s="52"/>
      <c r="I36" s="50"/>
      <c r="J36" s="52"/>
      <c r="K36" s="51"/>
    </row>
    <row r="37" spans="1:14" ht="16.5" customHeight="1">
      <c r="A37" s="13" t="s">
        <v>117</v>
      </c>
      <c r="B37" s="13"/>
      <c r="C37" s="13"/>
      <c r="D37" s="11"/>
      <c r="E37" s="11"/>
      <c r="F37" s="11"/>
      <c r="G37" s="50"/>
      <c r="H37" s="52"/>
      <c r="I37" s="50"/>
      <c r="J37" s="52"/>
      <c r="K37" s="51"/>
    </row>
    <row r="38" spans="1:14" ht="16.5" customHeight="1">
      <c r="A38" s="13"/>
      <c r="B38" s="13" t="s">
        <v>62</v>
      </c>
      <c r="D38" s="11"/>
      <c r="E38" s="11"/>
      <c r="F38" s="11"/>
      <c r="G38" s="54">
        <f>SUM(G24:G37)</f>
        <v>-189312300</v>
      </c>
      <c r="H38" s="53"/>
      <c r="I38" s="54">
        <f>SUM(I24:I37)</f>
        <v>-189361891</v>
      </c>
      <c r="J38" s="53"/>
      <c r="K38" s="58">
        <f>SUM(K24:K37)</f>
        <v>-26075086</v>
      </c>
    </row>
    <row r="39" spans="1:14" ht="16.5" customHeight="1">
      <c r="A39" s="11"/>
      <c r="B39" s="11"/>
      <c r="C39" s="11" t="s">
        <v>63</v>
      </c>
      <c r="D39" s="11"/>
      <c r="E39" s="11"/>
      <c r="F39" s="11"/>
      <c r="G39" s="54">
        <v>-396055</v>
      </c>
      <c r="H39" s="52"/>
      <c r="I39" s="54">
        <v>-396055</v>
      </c>
      <c r="J39" s="52"/>
      <c r="K39" s="58">
        <v>-1040762</v>
      </c>
    </row>
    <row r="40" spans="1:14" ht="16.5" customHeight="1">
      <c r="A40" s="11"/>
      <c r="B40" s="11"/>
      <c r="C40" s="11" t="s">
        <v>64</v>
      </c>
      <c r="D40" s="11"/>
      <c r="E40" s="11"/>
      <c r="F40" s="11"/>
      <c r="G40" s="59">
        <v>-8322672</v>
      </c>
      <c r="H40" s="52"/>
      <c r="I40" s="59">
        <v>-8322540</v>
      </c>
      <c r="J40" s="52"/>
      <c r="K40" s="67">
        <v>-6845104</v>
      </c>
    </row>
    <row r="41" spans="1:14" ht="16.5" customHeight="1">
      <c r="A41" s="11"/>
      <c r="B41" s="20"/>
      <c r="C41" s="11"/>
      <c r="D41" s="11"/>
      <c r="E41" s="11"/>
      <c r="F41" s="11"/>
      <c r="G41" s="56"/>
      <c r="H41" s="52"/>
      <c r="I41" s="56"/>
      <c r="J41" s="52"/>
      <c r="K41" s="57"/>
    </row>
    <row r="42" spans="1:14" ht="16.5" customHeight="1">
      <c r="A42" s="13" t="s">
        <v>118</v>
      </c>
      <c r="B42" s="11"/>
      <c r="C42" s="11"/>
      <c r="D42" s="11"/>
      <c r="E42" s="11"/>
      <c r="F42" s="11"/>
      <c r="G42" s="55">
        <f>SUM(G38:G40)</f>
        <v>-198031027</v>
      </c>
      <c r="H42" s="57"/>
      <c r="I42" s="55">
        <f>SUM(I38:I40)</f>
        <v>-198080486</v>
      </c>
      <c r="J42" s="57"/>
      <c r="K42" s="60">
        <f>SUM(K38:K40)</f>
        <v>-33960952</v>
      </c>
    </row>
    <row r="43" spans="1:14" ht="16.5" customHeight="1">
      <c r="A43" s="13"/>
      <c r="B43" s="11"/>
      <c r="C43" s="11"/>
      <c r="D43" s="11"/>
      <c r="E43" s="11"/>
      <c r="F43" s="11"/>
      <c r="G43" s="57"/>
      <c r="H43" s="57"/>
      <c r="I43" s="57"/>
      <c r="J43" s="57"/>
      <c r="K43" s="57"/>
    </row>
    <row r="44" spans="1:14" ht="16.5" customHeight="1">
      <c r="A44" s="13"/>
      <c r="B44" s="11"/>
      <c r="C44" s="11"/>
      <c r="D44" s="11"/>
      <c r="E44" s="11"/>
      <c r="F44" s="11"/>
      <c r="G44" s="57"/>
      <c r="H44" s="57"/>
      <c r="I44" s="57"/>
      <c r="J44" s="57"/>
      <c r="K44" s="57"/>
    </row>
    <row r="45" spans="1:14" ht="16.5" customHeight="1">
      <c r="A45" s="13"/>
      <c r="B45" s="11"/>
      <c r="C45" s="11"/>
      <c r="D45" s="11"/>
      <c r="E45" s="11"/>
      <c r="F45" s="11"/>
      <c r="G45" s="57"/>
      <c r="H45" s="57"/>
      <c r="I45" s="57"/>
      <c r="J45" s="57"/>
      <c r="K45" s="57"/>
    </row>
    <row r="46" spans="1:14" ht="16.5" customHeight="1">
      <c r="A46" s="13"/>
      <c r="B46" s="11"/>
      <c r="C46" s="11"/>
      <c r="D46" s="11"/>
      <c r="E46" s="11"/>
      <c r="F46" s="11"/>
      <c r="G46" s="57"/>
      <c r="H46" s="57"/>
      <c r="I46" s="57"/>
      <c r="J46" s="57"/>
      <c r="K46" s="57"/>
    </row>
    <row r="47" spans="1:14" ht="16.5" customHeight="1">
      <c r="A47" s="13"/>
      <c r="B47" s="11"/>
      <c r="C47" s="11"/>
      <c r="D47" s="11"/>
      <c r="E47" s="11"/>
      <c r="F47" s="11"/>
      <c r="G47" s="57"/>
      <c r="H47" s="57"/>
      <c r="I47" s="57"/>
      <c r="J47" s="57"/>
      <c r="K47" s="57"/>
    </row>
    <row r="48" spans="1:14" ht="16.5" customHeight="1">
      <c r="A48" s="13"/>
      <c r="B48" s="11"/>
      <c r="C48" s="11"/>
      <c r="D48" s="11"/>
      <c r="E48" s="11"/>
      <c r="F48" s="11"/>
      <c r="G48" s="57"/>
      <c r="H48" s="57"/>
      <c r="I48" s="57"/>
      <c r="J48" s="57"/>
      <c r="K48" s="57"/>
    </row>
    <row r="49" spans="1:11" ht="16.5" customHeight="1">
      <c r="A49" s="13"/>
      <c r="B49" s="11"/>
      <c r="C49" s="11"/>
      <c r="D49" s="11"/>
      <c r="E49" s="11"/>
      <c r="F49" s="11"/>
      <c r="G49" s="57"/>
      <c r="H49" s="57"/>
      <c r="I49" s="57"/>
      <c r="J49" s="57"/>
      <c r="K49" s="57"/>
    </row>
    <row r="50" spans="1:11" ht="16.5" customHeight="1">
      <c r="A50" s="13"/>
      <c r="B50" s="11"/>
      <c r="C50" s="11"/>
      <c r="D50" s="11"/>
      <c r="E50" s="11"/>
      <c r="F50" s="11"/>
      <c r="G50" s="57"/>
      <c r="H50" s="57"/>
      <c r="I50" s="57"/>
      <c r="J50" s="57"/>
      <c r="K50" s="57"/>
    </row>
    <row r="51" spans="1:11" ht="16.5" customHeight="1">
      <c r="A51" s="13"/>
      <c r="B51" s="11"/>
      <c r="C51" s="11"/>
      <c r="D51" s="11"/>
      <c r="E51" s="11"/>
      <c r="F51" s="11"/>
      <c r="G51" s="57"/>
      <c r="H51" s="57"/>
      <c r="I51" s="57"/>
      <c r="J51" s="57"/>
      <c r="K51" s="57"/>
    </row>
    <row r="52" spans="1:11" ht="16.5" customHeight="1">
      <c r="A52" s="13"/>
      <c r="B52" s="11"/>
      <c r="C52" s="11"/>
      <c r="D52" s="11"/>
      <c r="E52" s="11"/>
      <c r="F52" s="11"/>
      <c r="G52" s="57"/>
      <c r="H52" s="57"/>
      <c r="I52" s="57"/>
      <c r="J52" s="57"/>
      <c r="K52" s="57"/>
    </row>
    <row r="53" spans="1:11" ht="9.75" customHeight="1">
      <c r="A53" s="13"/>
      <c r="B53" s="11"/>
      <c r="C53" s="11"/>
      <c r="D53" s="11"/>
      <c r="E53" s="11"/>
      <c r="F53" s="11"/>
      <c r="G53" s="57"/>
      <c r="H53" s="57"/>
      <c r="I53" s="57"/>
      <c r="J53" s="57"/>
      <c r="K53" s="57"/>
    </row>
    <row r="54" spans="1:11" ht="21.9" customHeight="1">
      <c r="A54" s="21" t="str">
        <f>'6'!A30</f>
        <v>The accompanying notes form part of this interim financial information.</v>
      </c>
      <c r="B54" s="21"/>
      <c r="C54" s="21"/>
      <c r="D54" s="21"/>
      <c r="E54" s="22"/>
      <c r="F54" s="21"/>
      <c r="G54" s="61"/>
      <c r="H54" s="61"/>
      <c r="I54" s="61"/>
      <c r="J54" s="61"/>
      <c r="K54" s="61"/>
    </row>
    <row r="55" spans="1:11" ht="16.5" customHeight="1">
      <c r="A55" s="135" t="s">
        <v>121</v>
      </c>
      <c r="B55" s="1"/>
      <c r="C55" s="1"/>
      <c r="D55" s="2"/>
      <c r="E55" s="11"/>
      <c r="F55" s="11"/>
      <c r="G55" s="62"/>
      <c r="H55" s="62"/>
      <c r="I55" s="62"/>
      <c r="J55" s="62"/>
      <c r="K55" s="62"/>
    </row>
    <row r="56" spans="1:11" ht="16.5" customHeight="1">
      <c r="A56" s="1" t="str">
        <f t="shared" ref="A56:A57" si="0">A2</f>
        <v>Statement of Cash Flows</v>
      </c>
      <c r="B56" s="11"/>
      <c r="C56" s="11"/>
      <c r="D56" s="12"/>
      <c r="E56" s="11"/>
      <c r="F56" s="11"/>
      <c r="G56" s="62"/>
      <c r="H56" s="62"/>
      <c r="I56" s="62"/>
      <c r="J56" s="62"/>
      <c r="K56" s="62"/>
    </row>
    <row r="57" spans="1:11" ht="16.5" customHeight="1">
      <c r="A57" s="6" t="str">
        <f t="shared" si="0"/>
        <v>For the six-month period ended 30 June 2023</v>
      </c>
      <c r="B57" s="21"/>
      <c r="C57" s="21"/>
      <c r="D57" s="22"/>
      <c r="E57" s="21"/>
      <c r="F57" s="21"/>
      <c r="G57" s="63"/>
      <c r="H57" s="63"/>
      <c r="I57" s="63"/>
      <c r="J57" s="63"/>
      <c r="K57" s="63"/>
    </row>
    <row r="58" spans="1:11" ht="16.5" customHeight="1">
      <c r="A58" s="1"/>
      <c r="B58" s="11"/>
      <c r="C58" s="11"/>
      <c r="D58" s="12"/>
      <c r="E58" s="11"/>
      <c r="F58" s="11"/>
      <c r="G58" s="62"/>
      <c r="H58" s="62"/>
      <c r="I58" s="62"/>
      <c r="J58" s="62"/>
      <c r="K58" s="62"/>
    </row>
    <row r="59" spans="1:11" ht="16.5" customHeight="1">
      <c r="A59" s="1"/>
      <c r="B59" s="11"/>
      <c r="C59" s="11"/>
      <c r="D59" s="12"/>
      <c r="E59" s="11"/>
      <c r="F59" s="11"/>
      <c r="G59" s="62"/>
      <c r="H59" s="62"/>
      <c r="I59" s="62"/>
      <c r="J59" s="62"/>
      <c r="K59" s="62"/>
    </row>
    <row r="60" spans="1:11" ht="16.5" customHeight="1">
      <c r="A60" s="1"/>
      <c r="B60" s="11"/>
      <c r="C60" s="11"/>
      <c r="D60" s="12"/>
      <c r="E60" s="11"/>
      <c r="F60" s="11"/>
      <c r="G60" s="175" t="s">
        <v>135</v>
      </c>
      <c r="I60" s="183" t="s">
        <v>144</v>
      </c>
      <c r="J60" s="183"/>
      <c r="K60" s="183"/>
    </row>
    <row r="61" spans="1:11" ht="16.5" customHeight="1">
      <c r="A61" s="1"/>
      <c r="B61" s="11"/>
      <c r="C61" s="11"/>
      <c r="D61" s="12"/>
      <c r="E61" s="11"/>
      <c r="F61" s="11"/>
      <c r="G61" s="176" t="s">
        <v>134</v>
      </c>
      <c r="I61" s="192" t="s">
        <v>134</v>
      </c>
      <c r="J61" s="192"/>
      <c r="K61" s="192"/>
    </row>
    <row r="62" spans="1:11" ht="16.5" customHeight="1">
      <c r="A62" s="11"/>
      <c r="B62" s="11"/>
      <c r="C62" s="11"/>
      <c r="D62" s="12"/>
      <c r="G62" s="45" t="s">
        <v>67</v>
      </c>
      <c r="H62" s="45"/>
      <c r="I62" s="45" t="s">
        <v>67</v>
      </c>
      <c r="J62" s="45"/>
      <c r="K62" s="45" t="s">
        <v>67</v>
      </c>
    </row>
    <row r="63" spans="1:11" ht="16.5" customHeight="1">
      <c r="A63" s="11"/>
      <c r="B63" s="11"/>
      <c r="C63" s="11"/>
      <c r="D63" s="12"/>
      <c r="E63" s="13"/>
      <c r="F63" s="13"/>
      <c r="G63" s="91" t="s">
        <v>122</v>
      </c>
      <c r="H63" s="92"/>
      <c r="I63" s="91" t="s">
        <v>122</v>
      </c>
      <c r="J63" s="92"/>
      <c r="K63" s="91" t="s">
        <v>90</v>
      </c>
    </row>
    <row r="64" spans="1:11" ht="16.5" customHeight="1">
      <c r="A64" s="11"/>
      <c r="B64" s="11"/>
      <c r="C64" s="11"/>
      <c r="D64" s="12"/>
      <c r="E64" s="14" t="s">
        <v>155</v>
      </c>
      <c r="F64" s="15"/>
      <c r="G64" s="93" t="s">
        <v>48</v>
      </c>
      <c r="H64" s="45"/>
      <c r="I64" s="93" t="s">
        <v>48</v>
      </c>
      <c r="J64" s="45"/>
      <c r="K64" s="93" t="s">
        <v>48</v>
      </c>
    </row>
    <row r="65" spans="1:11" ht="16.5" customHeight="1">
      <c r="A65" s="11"/>
      <c r="B65" s="11"/>
      <c r="C65" s="11"/>
      <c r="D65" s="12"/>
      <c r="E65" s="15"/>
      <c r="F65" s="13"/>
      <c r="G65" s="47"/>
      <c r="H65" s="46"/>
      <c r="I65" s="47"/>
      <c r="J65" s="46"/>
      <c r="K65" s="101"/>
    </row>
    <row r="66" spans="1:11" ht="16.5" customHeight="1">
      <c r="A66" s="13" t="s">
        <v>4</v>
      </c>
      <c r="B66" s="11"/>
      <c r="C66" s="11"/>
      <c r="D66" s="11"/>
      <c r="E66" s="11"/>
      <c r="F66" s="11"/>
      <c r="G66" s="64"/>
      <c r="H66" s="49"/>
      <c r="I66" s="64"/>
      <c r="J66" s="49"/>
      <c r="K66" s="174"/>
    </row>
    <row r="67" spans="1:11" ht="16.5" customHeight="1">
      <c r="A67" s="11" t="s">
        <v>148</v>
      </c>
      <c r="B67" s="11"/>
      <c r="C67" s="11"/>
      <c r="D67" s="11"/>
      <c r="E67" s="11"/>
      <c r="F67" s="11"/>
      <c r="G67" s="64">
        <v>848512</v>
      </c>
      <c r="H67" s="49"/>
      <c r="I67" s="64">
        <v>848512</v>
      </c>
      <c r="J67" s="49"/>
      <c r="K67" s="174">
        <v>0</v>
      </c>
    </row>
    <row r="68" spans="1:11" ht="16.5" customHeight="1">
      <c r="A68" s="11" t="s">
        <v>150</v>
      </c>
      <c r="B68" s="11"/>
      <c r="C68" s="11"/>
      <c r="D68" s="11"/>
      <c r="E68" s="11"/>
      <c r="F68" s="11"/>
      <c r="G68" s="65">
        <v>0</v>
      </c>
      <c r="H68" s="53"/>
      <c r="I68" s="65">
        <v>-300000</v>
      </c>
      <c r="J68" s="53"/>
      <c r="K68" s="66">
        <v>0</v>
      </c>
    </row>
    <row r="69" spans="1:11" ht="16.5" customHeight="1">
      <c r="A69" s="11" t="s">
        <v>159</v>
      </c>
      <c r="B69" s="11"/>
      <c r="C69" s="11"/>
      <c r="D69" s="11"/>
      <c r="E69" s="11"/>
      <c r="F69" s="11"/>
      <c r="G69" s="65">
        <v>-4102352</v>
      </c>
      <c r="H69" s="53"/>
      <c r="I69" s="65">
        <v>-4022352</v>
      </c>
      <c r="J69" s="53"/>
      <c r="K69" s="66">
        <v>-2464126</v>
      </c>
    </row>
    <row r="70" spans="1:11" ht="16.5" customHeight="1">
      <c r="A70" s="11" t="s">
        <v>149</v>
      </c>
      <c r="B70" s="11"/>
      <c r="C70" s="11"/>
      <c r="D70" s="11"/>
      <c r="E70" s="11"/>
      <c r="F70" s="11"/>
      <c r="G70" s="65">
        <v>-50150</v>
      </c>
      <c r="H70" s="53"/>
      <c r="I70" s="65">
        <v>-50150</v>
      </c>
      <c r="J70" s="53"/>
      <c r="K70" s="66">
        <v>0</v>
      </c>
    </row>
    <row r="71" spans="1:11" ht="16.5" customHeight="1">
      <c r="A71" s="11" t="s">
        <v>120</v>
      </c>
      <c r="B71" s="11"/>
      <c r="C71" s="11"/>
      <c r="D71" s="11"/>
      <c r="E71" s="11"/>
      <c r="F71" s="11"/>
      <c r="G71" s="65">
        <v>-1651650</v>
      </c>
      <c r="H71" s="53"/>
      <c r="I71" s="65">
        <v>-1651650</v>
      </c>
      <c r="J71" s="53"/>
      <c r="K71" s="66">
        <v>-1650000</v>
      </c>
    </row>
    <row r="72" spans="1:11" ht="16.5" customHeight="1">
      <c r="A72" s="11" t="s">
        <v>157</v>
      </c>
      <c r="B72" s="11"/>
      <c r="C72" s="11"/>
      <c r="D72" s="11"/>
      <c r="E72" s="11"/>
      <c r="F72" s="11"/>
      <c r="G72" s="65">
        <v>1300000</v>
      </c>
      <c r="H72" s="53"/>
      <c r="I72" s="65">
        <v>1300000</v>
      </c>
      <c r="J72" s="53"/>
      <c r="K72" s="66">
        <v>0</v>
      </c>
    </row>
    <row r="73" spans="1:11" ht="16.5" customHeight="1">
      <c r="A73" s="11" t="s">
        <v>107</v>
      </c>
      <c r="B73" s="11"/>
      <c r="C73" s="11"/>
      <c r="D73" s="11"/>
      <c r="E73" s="11"/>
      <c r="F73" s="11"/>
      <c r="G73" s="65">
        <v>0</v>
      </c>
      <c r="H73" s="53"/>
      <c r="I73" s="65">
        <v>0</v>
      </c>
      <c r="J73" s="53"/>
      <c r="K73" s="66">
        <v>2457600</v>
      </c>
    </row>
    <row r="74" spans="1:11" ht="16.5" customHeight="1">
      <c r="A74" s="11" t="s">
        <v>116</v>
      </c>
      <c r="F74" s="11"/>
      <c r="G74" s="59">
        <v>147892</v>
      </c>
      <c r="H74" s="53"/>
      <c r="I74" s="59">
        <v>147866</v>
      </c>
      <c r="J74" s="53"/>
      <c r="K74" s="67">
        <v>39679</v>
      </c>
    </row>
    <row r="75" spans="1:11" ht="16.5" customHeight="1">
      <c r="A75" s="11"/>
      <c r="B75" s="11"/>
      <c r="C75" s="11"/>
      <c r="D75" s="11"/>
      <c r="E75" s="11"/>
      <c r="F75" s="11"/>
      <c r="G75" s="56"/>
      <c r="H75" s="53"/>
      <c r="I75" s="56"/>
      <c r="J75" s="53"/>
      <c r="K75" s="57"/>
    </row>
    <row r="76" spans="1:11" ht="16.5" customHeight="1">
      <c r="A76" s="13" t="s">
        <v>152</v>
      </c>
      <c r="B76" s="11"/>
      <c r="C76" s="11"/>
      <c r="D76" s="11"/>
      <c r="E76" s="12"/>
      <c r="F76" s="11"/>
      <c r="G76" s="59">
        <f>SUM(G67:G74)</f>
        <v>-3507748</v>
      </c>
      <c r="H76" s="53"/>
      <c r="I76" s="59">
        <f>SUM(I67:I74)</f>
        <v>-3727774</v>
      </c>
      <c r="J76" s="53"/>
      <c r="K76" s="67">
        <f>SUM(K67:K74)</f>
        <v>-1616847</v>
      </c>
    </row>
    <row r="77" spans="1:11" ht="16.5" customHeight="1">
      <c r="A77" s="11"/>
      <c r="B77" s="11"/>
      <c r="C77" s="11"/>
      <c r="D77" s="11"/>
      <c r="E77" s="12"/>
      <c r="F77" s="11"/>
      <c r="G77" s="54"/>
      <c r="H77" s="53"/>
      <c r="I77" s="54"/>
      <c r="J77" s="53"/>
      <c r="K77" s="58"/>
    </row>
    <row r="78" spans="1:11" ht="16.5" customHeight="1">
      <c r="A78" s="13" t="s">
        <v>5</v>
      </c>
      <c r="B78" s="11"/>
      <c r="C78" s="11"/>
      <c r="D78" s="11"/>
      <c r="E78" s="11"/>
      <c r="F78" s="11"/>
      <c r="G78" s="50"/>
      <c r="H78" s="52"/>
      <c r="I78" s="50"/>
      <c r="J78" s="52"/>
      <c r="K78" s="51"/>
    </row>
    <row r="79" spans="1:11" ht="16.5" customHeight="1">
      <c r="A79" s="11" t="s">
        <v>103</v>
      </c>
      <c r="B79" s="11"/>
      <c r="C79" s="11"/>
      <c r="D79" s="11"/>
      <c r="E79" s="11"/>
      <c r="F79" s="11"/>
      <c r="G79" s="50">
        <v>0</v>
      </c>
      <c r="H79" s="52"/>
      <c r="I79" s="50">
        <v>0</v>
      </c>
      <c r="J79" s="52"/>
      <c r="K79" s="51">
        <v>13971355</v>
      </c>
    </row>
    <row r="80" spans="1:11" ht="16.5" customHeight="1">
      <c r="A80" s="11" t="s">
        <v>104</v>
      </c>
      <c r="B80" s="11"/>
      <c r="C80" s="11"/>
      <c r="D80" s="11"/>
      <c r="E80" s="11"/>
      <c r="F80" s="11"/>
      <c r="G80" s="50">
        <v>0</v>
      </c>
      <c r="H80" s="52"/>
      <c r="I80" s="50">
        <v>0</v>
      </c>
      <c r="J80" s="52"/>
      <c r="K80" s="51">
        <v>-11073253</v>
      </c>
    </row>
    <row r="81" spans="1:11" ht="16.5" customHeight="1">
      <c r="A81" s="11" t="s">
        <v>65</v>
      </c>
      <c r="B81" s="11"/>
      <c r="C81" s="11"/>
      <c r="D81" s="11"/>
      <c r="E81" s="12"/>
      <c r="F81" s="11"/>
      <c r="G81" s="50">
        <v>44036703</v>
      </c>
      <c r="H81" s="53"/>
      <c r="I81" s="50">
        <v>44036703</v>
      </c>
      <c r="J81" s="53"/>
      <c r="K81" s="51">
        <v>95821806</v>
      </c>
    </row>
    <row r="82" spans="1:11" ht="16.5" customHeight="1">
      <c r="A82" s="11" t="s">
        <v>74</v>
      </c>
      <c r="B82" s="11"/>
      <c r="C82" s="11"/>
      <c r="D82" s="11"/>
      <c r="E82" s="12"/>
      <c r="F82" s="11"/>
      <c r="G82" s="50">
        <v>0</v>
      </c>
      <c r="H82" s="53"/>
      <c r="I82" s="50">
        <v>0</v>
      </c>
      <c r="J82" s="53"/>
      <c r="K82" s="51">
        <v>-130390698</v>
      </c>
    </row>
    <row r="83" spans="1:11" ht="16.5" customHeight="1">
      <c r="A83" s="11" t="s">
        <v>108</v>
      </c>
      <c r="B83" s="11"/>
      <c r="C83" s="11"/>
      <c r="D83" s="11"/>
      <c r="E83" s="12"/>
      <c r="F83" s="11"/>
      <c r="G83" s="50">
        <v>0</v>
      </c>
      <c r="H83" s="53"/>
      <c r="I83" s="50">
        <v>0</v>
      </c>
      <c r="J83" s="53"/>
      <c r="K83" s="51">
        <v>10500000</v>
      </c>
    </row>
    <row r="84" spans="1:11" ht="16.5" customHeight="1">
      <c r="A84" s="11" t="s">
        <v>75</v>
      </c>
      <c r="B84" s="11"/>
      <c r="C84" s="11"/>
      <c r="D84" s="11"/>
      <c r="E84" s="12">
        <v>14</v>
      </c>
      <c r="F84" s="11"/>
      <c r="G84" s="50">
        <v>-5923498</v>
      </c>
      <c r="H84" s="53"/>
      <c r="I84" s="50">
        <v>-5923498</v>
      </c>
      <c r="J84" s="53"/>
      <c r="K84" s="51">
        <v>-5073000</v>
      </c>
    </row>
    <row r="85" spans="1:11" ht="16.5" customHeight="1">
      <c r="A85" s="11" t="s">
        <v>76</v>
      </c>
      <c r="B85" s="11"/>
      <c r="C85" s="11"/>
      <c r="D85" s="11"/>
      <c r="E85" s="11"/>
      <c r="F85" s="11"/>
      <c r="G85" s="56">
        <v>-3202462</v>
      </c>
      <c r="H85" s="158"/>
      <c r="I85" s="56">
        <v>-3202462</v>
      </c>
      <c r="J85" s="158"/>
      <c r="K85" s="57">
        <v>-3595295</v>
      </c>
    </row>
    <row r="86" spans="1:11" ht="16.5" customHeight="1">
      <c r="A86" s="11" t="s">
        <v>109</v>
      </c>
      <c r="B86" s="11"/>
      <c r="C86" s="11"/>
      <c r="D86" s="11"/>
      <c r="E86" s="23"/>
      <c r="F86" s="11"/>
      <c r="G86" s="56">
        <v>0</v>
      </c>
      <c r="H86" s="53"/>
      <c r="I86" s="56">
        <v>0</v>
      </c>
      <c r="J86" s="53"/>
      <c r="K86" s="57">
        <v>31250000</v>
      </c>
    </row>
    <row r="87" spans="1:11" ht="16.5" customHeight="1">
      <c r="A87" s="11" t="s">
        <v>110</v>
      </c>
      <c r="B87" s="11"/>
      <c r="C87" s="11"/>
      <c r="D87" s="11"/>
      <c r="E87" s="23"/>
      <c r="F87" s="11"/>
      <c r="G87" s="59">
        <v>0</v>
      </c>
      <c r="H87" s="53"/>
      <c r="I87" s="59">
        <v>0</v>
      </c>
      <c r="J87" s="53"/>
      <c r="K87" s="67">
        <v>-14000000</v>
      </c>
    </row>
    <row r="88" spans="1:11" ht="16.5" customHeight="1">
      <c r="A88" s="11"/>
      <c r="B88" s="11"/>
      <c r="C88" s="11"/>
      <c r="D88" s="11"/>
      <c r="E88" s="12"/>
      <c r="F88" s="11"/>
      <c r="G88" s="56"/>
      <c r="H88" s="53"/>
      <c r="I88" s="56"/>
      <c r="J88" s="53"/>
      <c r="K88" s="57"/>
    </row>
    <row r="89" spans="1:11" ht="16.5" customHeight="1">
      <c r="A89" s="13" t="s">
        <v>153</v>
      </c>
      <c r="B89" s="11"/>
      <c r="C89" s="11"/>
      <c r="D89" s="11"/>
      <c r="E89" s="12"/>
      <c r="F89" s="11"/>
      <c r="G89" s="59">
        <f>SUM(G79:G88)</f>
        <v>34910743</v>
      </c>
      <c r="H89" s="52"/>
      <c r="I89" s="59">
        <f>SUM(I79:I88)</f>
        <v>34910743</v>
      </c>
      <c r="J89" s="52"/>
      <c r="K89" s="67">
        <f>SUM(K79:K88)</f>
        <v>-12589085</v>
      </c>
    </row>
    <row r="90" spans="1:11" ht="16.5" customHeight="1">
      <c r="A90" s="11"/>
      <c r="B90" s="11"/>
      <c r="C90" s="11"/>
      <c r="D90" s="11"/>
      <c r="E90" s="12"/>
      <c r="F90" s="11"/>
      <c r="G90" s="50"/>
      <c r="H90" s="53"/>
      <c r="I90" s="50"/>
      <c r="J90" s="53"/>
      <c r="K90" s="51"/>
    </row>
    <row r="91" spans="1:11" ht="16.5" customHeight="1">
      <c r="A91" s="13" t="s">
        <v>154</v>
      </c>
      <c r="B91" s="11"/>
      <c r="C91" s="11"/>
      <c r="D91" s="11"/>
      <c r="E91" s="12"/>
      <c r="F91" s="11"/>
      <c r="G91" s="50">
        <f>G42+G76+G89</f>
        <v>-166628032</v>
      </c>
      <c r="H91" s="53"/>
      <c r="I91" s="50">
        <f>I42+I76+I89</f>
        <v>-166897517</v>
      </c>
      <c r="J91" s="53"/>
      <c r="K91" s="51">
        <f>K42+K76+K89</f>
        <v>-48166884</v>
      </c>
    </row>
    <row r="92" spans="1:11" ht="16.5" customHeight="1">
      <c r="A92" s="20" t="s">
        <v>88</v>
      </c>
      <c r="B92" s="11"/>
      <c r="C92" s="11"/>
      <c r="D92" s="11"/>
      <c r="E92" s="12"/>
      <c r="F92" s="11"/>
      <c r="G92" s="55">
        <f>'ENG 2-3 '!K16</f>
        <v>214672252</v>
      </c>
      <c r="H92" s="53"/>
      <c r="I92" s="55">
        <f>'ENG 2-3 '!K16</f>
        <v>214672252</v>
      </c>
      <c r="J92" s="53"/>
      <c r="K92" s="60">
        <v>52866184</v>
      </c>
    </row>
    <row r="93" spans="1:11" ht="16.5" customHeight="1">
      <c r="A93" s="13"/>
      <c r="B93" s="13"/>
      <c r="C93" s="11"/>
      <c r="D93" s="11"/>
      <c r="E93" s="11"/>
      <c r="F93" s="11"/>
      <c r="G93" s="56"/>
      <c r="H93" s="53"/>
      <c r="I93" s="56"/>
      <c r="J93" s="53"/>
      <c r="K93" s="57"/>
    </row>
    <row r="94" spans="1:11" ht="16.5" customHeight="1" thickBot="1">
      <c r="A94" s="13" t="s">
        <v>89</v>
      </c>
      <c r="B94" s="13"/>
      <c r="C94" s="11"/>
      <c r="D94" s="11"/>
      <c r="E94" s="11"/>
      <c r="F94" s="11"/>
      <c r="G94" s="68">
        <f>SUM(G91:G93)</f>
        <v>48044220</v>
      </c>
      <c r="H94" s="53"/>
      <c r="I94" s="68">
        <f>SUM(I91:I93)</f>
        <v>47774735</v>
      </c>
      <c r="J94" s="53"/>
      <c r="K94" s="99">
        <f>SUM(K91:K93)</f>
        <v>4699300</v>
      </c>
    </row>
    <row r="95" spans="1:11" ht="16.5" customHeight="1" thickTop="1">
      <c r="A95" s="11"/>
      <c r="B95" s="11"/>
      <c r="C95" s="11"/>
      <c r="D95" s="11"/>
      <c r="E95" s="11"/>
      <c r="F95" s="11"/>
      <c r="G95" s="54"/>
      <c r="H95" s="53"/>
      <c r="I95" s="54"/>
      <c r="J95" s="53"/>
      <c r="K95" s="58"/>
    </row>
    <row r="96" spans="1:11" ht="16.5" customHeight="1">
      <c r="A96" s="11"/>
      <c r="B96" s="11"/>
      <c r="C96" s="11"/>
      <c r="D96" s="11"/>
      <c r="E96" s="11"/>
      <c r="F96" s="11"/>
      <c r="G96" s="54"/>
      <c r="H96" s="53"/>
      <c r="I96" s="54"/>
      <c r="J96" s="53"/>
      <c r="K96" s="58"/>
    </row>
    <row r="97" spans="1:11" ht="16.5" customHeight="1">
      <c r="A97" s="24" t="s">
        <v>66</v>
      </c>
      <c r="B97" s="25"/>
      <c r="C97" s="25"/>
      <c r="D97" s="25"/>
      <c r="E97" s="25"/>
      <c r="F97" s="25"/>
      <c r="G97" s="54"/>
      <c r="H97" s="69"/>
      <c r="I97" s="54"/>
      <c r="J97" s="69"/>
      <c r="K97" s="58"/>
    </row>
    <row r="98" spans="1:11" ht="16.5" customHeight="1">
      <c r="A98" s="11"/>
      <c r="B98" s="11"/>
      <c r="C98" s="11"/>
      <c r="D98" s="11"/>
      <c r="E98" s="11"/>
      <c r="F98" s="11"/>
      <c r="G98" s="54"/>
      <c r="H98" s="70"/>
      <c r="I98" s="54"/>
      <c r="J98" s="70"/>
      <c r="K98" s="58"/>
    </row>
    <row r="99" spans="1:11" ht="16.5" customHeight="1">
      <c r="A99" s="11" t="s">
        <v>151</v>
      </c>
      <c r="B99" s="11"/>
      <c r="C99" s="11"/>
      <c r="D99" s="11"/>
      <c r="E99" s="11"/>
      <c r="F99" s="11"/>
      <c r="G99" s="54">
        <v>0</v>
      </c>
      <c r="H99" s="70"/>
      <c r="I99" s="54">
        <v>4700000</v>
      </c>
      <c r="J99" s="70"/>
      <c r="K99" s="58">
        <v>0</v>
      </c>
    </row>
    <row r="100" spans="1:11" ht="16.5" customHeight="1">
      <c r="A100" s="11" t="s">
        <v>87</v>
      </c>
      <c r="B100" s="11"/>
      <c r="C100" s="11"/>
      <c r="D100" s="11"/>
      <c r="E100" s="11"/>
      <c r="F100" s="11"/>
      <c r="G100" s="54">
        <v>981190</v>
      </c>
      <c r="H100" s="70"/>
      <c r="I100" s="54">
        <v>981190</v>
      </c>
      <c r="J100" s="70"/>
      <c r="K100" s="58">
        <v>0</v>
      </c>
    </row>
    <row r="101" spans="1:11" ht="16.5" customHeight="1">
      <c r="A101" s="11" t="s">
        <v>77</v>
      </c>
      <c r="B101" s="11"/>
      <c r="C101" s="11"/>
      <c r="D101" s="11"/>
      <c r="E101" s="12"/>
      <c r="F101" s="11"/>
      <c r="G101" s="54">
        <v>12859987</v>
      </c>
      <c r="H101" s="70"/>
      <c r="I101" s="54">
        <v>12859987</v>
      </c>
      <c r="J101" s="70"/>
      <c r="K101" s="58">
        <v>6739805</v>
      </c>
    </row>
    <row r="102" spans="1:11" ht="16.5" customHeight="1">
      <c r="A102" s="11"/>
      <c r="B102" s="11"/>
      <c r="C102" s="11"/>
      <c r="D102" s="11"/>
      <c r="E102" s="11"/>
      <c r="F102" s="11"/>
      <c r="G102" s="70"/>
      <c r="H102" s="70"/>
      <c r="I102" s="70"/>
      <c r="J102" s="70"/>
      <c r="K102" s="70"/>
    </row>
    <row r="103" spans="1:11" ht="16.5" customHeight="1">
      <c r="A103" s="11"/>
      <c r="B103" s="11"/>
      <c r="C103" s="11"/>
      <c r="D103" s="11"/>
      <c r="E103" s="11"/>
      <c r="F103" s="11"/>
      <c r="G103" s="70"/>
      <c r="H103" s="70"/>
      <c r="I103" s="70"/>
      <c r="J103" s="70"/>
      <c r="K103" s="70"/>
    </row>
    <row r="104" spans="1:11" ht="16.5" customHeight="1">
      <c r="A104" s="11"/>
      <c r="B104" s="11"/>
      <c r="C104" s="11"/>
      <c r="D104" s="11"/>
      <c r="E104" s="11"/>
      <c r="F104" s="11"/>
      <c r="G104" s="70"/>
      <c r="H104" s="70"/>
      <c r="I104" s="70"/>
      <c r="J104" s="70"/>
      <c r="K104" s="70"/>
    </row>
    <row r="105" spans="1:11" ht="16.5" customHeight="1">
      <c r="A105" s="11"/>
      <c r="B105" s="11"/>
      <c r="C105" s="11"/>
      <c r="D105" s="11"/>
      <c r="E105" s="11"/>
      <c r="F105" s="11"/>
      <c r="G105" s="70"/>
      <c r="H105" s="70"/>
      <c r="I105" s="70"/>
      <c r="J105" s="70"/>
      <c r="K105" s="70"/>
    </row>
    <row r="106" spans="1:11" ht="16.5" customHeight="1">
      <c r="A106" s="11"/>
      <c r="B106" s="11"/>
      <c r="C106" s="11"/>
      <c r="D106" s="11"/>
      <c r="E106" s="11"/>
      <c r="F106" s="11"/>
      <c r="G106" s="70"/>
      <c r="H106" s="70"/>
      <c r="I106" s="70"/>
      <c r="J106" s="70"/>
      <c r="K106" s="70"/>
    </row>
    <row r="107" spans="1:11" ht="11.25" customHeight="1">
      <c r="A107" s="11"/>
      <c r="B107" s="11"/>
      <c r="C107" s="11"/>
      <c r="D107" s="11"/>
      <c r="E107" s="11"/>
      <c r="F107" s="11"/>
      <c r="G107" s="70"/>
      <c r="H107" s="70"/>
      <c r="I107" s="70"/>
      <c r="J107" s="70"/>
      <c r="K107" s="70"/>
    </row>
    <row r="108" spans="1:11" ht="21.9" customHeight="1">
      <c r="A108" s="21" t="str">
        <f>+A54</f>
        <v>The accompanying notes form part of this interim financial information.</v>
      </c>
      <c r="B108" s="21"/>
      <c r="C108" s="21"/>
      <c r="D108" s="21"/>
      <c r="E108" s="21"/>
      <c r="F108" s="21"/>
      <c r="G108" s="71"/>
      <c r="H108" s="71"/>
      <c r="I108" s="71"/>
      <c r="J108" s="71"/>
      <c r="K108" s="71"/>
    </row>
    <row r="133" spans="1:11" ht="16.5" customHeight="1">
      <c r="A133" s="11"/>
      <c r="B133" s="11"/>
      <c r="C133" s="11"/>
      <c r="D133" s="11"/>
      <c r="E133" s="11"/>
      <c r="F133" s="11"/>
      <c r="G133" s="49"/>
      <c r="H133" s="49"/>
      <c r="I133" s="49"/>
      <c r="J133" s="49"/>
      <c r="K133" s="49"/>
    </row>
  </sheetData>
  <mergeCells count="4">
    <mergeCell ref="I6:K6"/>
    <mergeCell ref="I7:K7"/>
    <mergeCell ref="I60:K60"/>
    <mergeCell ref="I61:K61"/>
  </mergeCells>
  <phoneticPr fontId="0" type="noConversion"/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&amp;R&amp;9&amp;P</oddFooter>
  </headerFooter>
  <rowBreaks count="1" manualBreakCount="1">
    <brk id="54" max="8" man="1"/>
  </rowBreaks>
  <ignoredErrors>
    <ignoredError sqref="G9:K9 G63:K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ENG 2-3 </vt:lpstr>
      <vt:lpstr>4(3m)</vt:lpstr>
      <vt:lpstr>5 (6m)</vt:lpstr>
      <vt:lpstr>6</vt:lpstr>
      <vt:lpstr>7</vt:lpstr>
      <vt:lpstr>8-9</vt:lpstr>
    </vt:vector>
  </TitlesOfParts>
  <Company>Noble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</dc:creator>
  <cp:lastModifiedBy>Baralee Kaewkomut</cp:lastModifiedBy>
  <cp:lastPrinted>2023-08-09T08:45:16Z</cp:lastPrinted>
  <dcterms:created xsi:type="dcterms:W3CDTF">2003-04-28T08:22:35Z</dcterms:created>
  <dcterms:modified xsi:type="dcterms:W3CDTF">2023-08-10T08:56:59Z</dcterms:modified>
</cp:coreProperties>
</file>