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Mar23 Q1\"/>
    </mc:Choice>
  </mc:AlternateContent>
  <xr:revisionPtr revIDLastSave="0" documentId="13_ncr:1_{B50506C5-D8E6-486D-B2B1-7874A1D35C35}" xr6:coauthVersionLast="47" xr6:coauthVersionMax="47" xr10:uidLastSave="{00000000-0000-0000-0000-000000000000}"/>
  <bookViews>
    <workbookView xWindow="-120" yWindow="-120" windowWidth="21840" windowHeight="13140" tabRatio="401" activeTab="1" xr2:uid="{00000000-000D-0000-FFFF-FFFF00000000}"/>
  </bookViews>
  <sheets>
    <sheet name="ENG 2-3" sheetId="38" r:id="rId1"/>
    <sheet name="4" sheetId="37" r:id="rId2"/>
    <sheet name="5" sheetId="34" r:id="rId3"/>
    <sheet name="6-7" sheetId="3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8" i="35" l="1"/>
  <c r="G68" i="35"/>
  <c r="G84" i="35"/>
  <c r="N20" i="34"/>
  <c r="F24" i="34"/>
  <c r="G93" i="38" s="1"/>
  <c r="F18" i="34"/>
  <c r="I99" i="38"/>
  <c r="I31" i="38"/>
  <c r="I20" i="38"/>
  <c r="I33" i="38" l="1"/>
  <c r="I81" i="35"/>
  <c r="J28" i="37"/>
  <c r="J18" i="37"/>
  <c r="J13" i="37"/>
  <c r="L24" i="34"/>
  <c r="G97" i="38" s="1"/>
  <c r="H24" i="34"/>
  <c r="G95" i="38" s="1"/>
  <c r="D24" i="34"/>
  <c r="G92" i="38" s="1"/>
  <c r="J20" i="37" l="1"/>
  <c r="J23" i="37" s="1"/>
  <c r="J30" i="37" s="1"/>
  <c r="J33" i="37" s="1"/>
  <c r="J36" i="37" s="1"/>
  <c r="I11" i="35" l="1"/>
  <c r="I20" i="35" s="1"/>
  <c r="I34" i="35" s="1"/>
  <c r="I38" i="35" s="1"/>
  <c r="I83" i="35" s="1"/>
  <c r="I86" i="35" s="1"/>
  <c r="G20" i="38"/>
  <c r="H18" i="34"/>
  <c r="N14" i="34"/>
  <c r="N15" i="34"/>
  <c r="I80" i="38"/>
  <c r="I71" i="38"/>
  <c r="A107" i="38"/>
  <c r="A51" i="37" s="1"/>
  <c r="A35" i="34" s="1"/>
  <c r="A51" i="35" s="1"/>
  <c r="G80" i="38"/>
  <c r="G71" i="38"/>
  <c r="A54" i="38"/>
  <c r="G31" i="38"/>
  <c r="I82" i="38" l="1"/>
  <c r="I101" i="38" s="1"/>
  <c r="G82" i="38"/>
  <c r="G33" i="38"/>
  <c r="L18" i="34" l="1"/>
  <c r="D18" i="34"/>
  <c r="N13" i="34"/>
  <c r="G81" i="35" l="1"/>
  <c r="H28" i="37" l="1"/>
  <c r="H13" i="37"/>
  <c r="A102" i="35" l="1"/>
  <c r="A53" i="35"/>
  <c r="H18" i="37"/>
  <c r="H20" i="37" l="1"/>
  <c r="H23" i="37" l="1"/>
  <c r="H30" i="37" s="1"/>
  <c r="A3" i="34" l="1"/>
  <c r="A3" i="35" s="1"/>
  <c r="A54" i="35" s="1"/>
  <c r="H33" i="37" l="1"/>
  <c r="G11" i="35" s="1"/>
  <c r="H36" i="37" l="1"/>
  <c r="J22" i="34" s="1"/>
  <c r="J24" i="34" l="1"/>
  <c r="N22" i="34"/>
  <c r="G20" i="35"/>
  <c r="G34" i="35" s="1"/>
  <c r="G38" i="35" s="1"/>
  <c r="G83" i="35" s="1"/>
  <c r="G86" i="35" s="1"/>
  <c r="G96" i="38" l="1"/>
  <c r="N24" i="34"/>
  <c r="N16" i="34"/>
  <c r="J18" i="34"/>
  <c r="G99" i="38" l="1"/>
  <c r="G101" i="38" s="1"/>
  <c r="N18" i="34"/>
</calcChain>
</file>

<file path=xl/sharedStrings.xml><?xml version="1.0" encoding="utf-8"?>
<sst xmlns="http://schemas.openxmlformats.org/spreadsheetml/2006/main" count="197" uniqueCount="142">
  <si>
    <t>31 March</t>
  </si>
  <si>
    <t>Notes</t>
  </si>
  <si>
    <t>Share capital</t>
  </si>
  <si>
    <t>Other income</t>
  </si>
  <si>
    <t>share capital</t>
  </si>
  <si>
    <t>Cash flows from investing activities</t>
  </si>
  <si>
    <t>Cash flows from financing activities</t>
  </si>
  <si>
    <t>Other current liabilities</t>
  </si>
  <si>
    <t>31 December</t>
  </si>
  <si>
    <t>Unappropriated</t>
  </si>
  <si>
    <t>Retained earnings</t>
  </si>
  <si>
    <t>Cash flows from operating activities</t>
  </si>
  <si>
    <t>Current assets</t>
  </si>
  <si>
    <t>Total current assets</t>
  </si>
  <si>
    <t>Non-current assets</t>
  </si>
  <si>
    <t>Total non-current assets</t>
  </si>
  <si>
    <t>Current liabilities</t>
  </si>
  <si>
    <t>Total current liabilities</t>
  </si>
  <si>
    <t>Non-current liabilities</t>
  </si>
  <si>
    <t>Total assets</t>
  </si>
  <si>
    <t>Total liabilities</t>
  </si>
  <si>
    <t>Administrative expenses</t>
  </si>
  <si>
    <t>Gross profit</t>
  </si>
  <si>
    <t>Authorised share capital</t>
  </si>
  <si>
    <t>equity</t>
  </si>
  <si>
    <t>Employee benefit obligations</t>
  </si>
  <si>
    <t>Total equity</t>
  </si>
  <si>
    <t>Total liabilities and equity</t>
  </si>
  <si>
    <t>Change in equity for the period</t>
  </si>
  <si>
    <t>Equity</t>
  </si>
  <si>
    <t>Profit before income tax</t>
  </si>
  <si>
    <t>Other non-current assets</t>
  </si>
  <si>
    <t>Trade and other payables</t>
  </si>
  <si>
    <t>Issued and</t>
  </si>
  <si>
    <t>Statement of Financial Position</t>
  </si>
  <si>
    <t>Statement of Changes in Equity</t>
  </si>
  <si>
    <t>Statement of Cash Flows</t>
  </si>
  <si>
    <t>Cash and cash equivalents</t>
  </si>
  <si>
    <t>Trade and other receivables, net</t>
  </si>
  <si>
    <t>Contract assets</t>
  </si>
  <si>
    <t>Inventories</t>
  </si>
  <si>
    <t>Other current assets</t>
  </si>
  <si>
    <t>Leasehold improvements and equipment, net</t>
  </si>
  <si>
    <t>Issued and paid-up share capital</t>
  </si>
  <si>
    <t>Contract liabilities</t>
  </si>
  <si>
    <t>Long-term loans from financial institutions</t>
  </si>
  <si>
    <t>Other non-current liabilities</t>
  </si>
  <si>
    <t>Total revenue</t>
  </si>
  <si>
    <t>Cost of constructions</t>
  </si>
  <si>
    <t>Cost of sales of goods</t>
  </si>
  <si>
    <t>Total cost</t>
  </si>
  <si>
    <t>Baht</t>
  </si>
  <si>
    <t>Profit before expenses</t>
  </si>
  <si>
    <t>Total expense</t>
  </si>
  <si>
    <t>Finance cost</t>
  </si>
  <si>
    <t>Profit before income tax expense</t>
  </si>
  <si>
    <t>Income tax expense</t>
  </si>
  <si>
    <t>Earnings per share</t>
  </si>
  <si>
    <t>Basic earnings per share (Baht)</t>
  </si>
  <si>
    <t>Payment</t>
  </si>
  <si>
    <t>Adjustments for :</t>
  </si>
  <si>
    <t>Employee benefit expenses</t>
  </si>
  <si>
    <t>Interest income</t>
  </si>
  <si>
    <t>Finance costs</t>
  </si>
  <si>
    <t>Changes in operating assets and liabilities :</t>
  </si>
  <si>
    <t>Trade and other receivables</t>
  </si>
  <si>
    <t>before interest and income tax paid</t>
  </si>
  <si>
    <t>Interest paid</t>
  </si>
  <si>
    <t>Income tax paid</t>
  </si>
  <si>
    <t>Proceeds from short-term borrowings from financial institutions</t>
  </si>
  <si>
    <t>Significant non-cash transactions are as follows :</t>
  </si>
  <si>
    <t>Unaudited</t>
  </si>
  <si>
    <t>Audited</t>
  </si>
  <si>
    <t>Current portion of lease liabilities</t>
  </si>
  <si>
    <t>Lease liabilities</t>
  </si>
  <si>
    <t>Share-based payment</t>
  </si>
  <si>
    <t>The accompanying notes form part of this interim financial information.</t>
  </si>
  <si>
    <t>Selling expenses</t>
  </si>
  <si>
    <t>Payments for purchase of eqipment</t>
  </si>
  <si>
    <t>Repayments on short-term borrowings from financial institutions</t>
  </si>
  <si>
    <t>Repayments on long-term borrowings from financial institutions</t>
  </si>
  <si>
    <t>Payment for principal elements of lease payments</t>
  </si>
  <si>
    <t>Acquisition of assets under lease contracts</t>
  </si>
  <si>
    <t xml:space="preserve">Statement of Comprehensive Income </t>
  </si>
  <si>
    <t>Share-based</t>
  </si>
  <si>
    <t>Cash flows before changes in operating assets and liabilities</t>
  </si>
  <si>
    <t>Total</t>
  </si>
  <si>
    <t>Assets</t>
  </si>
  <si>
    <t>Liabilities and equity</t>
  </si>
  <si>
    <t>Right-of-use assets, net</t>
  </si>
  <si>
    <t>Revenue from construction contracts</t>
  </si>
  <si>
    <t>Revenue from sales of goods</t>
  </si>
  <si>
    <t>Total comprehensive income for the period</t>
  </si>
  <si>
    <t>Net cash used in financing activities</t>
  </si>
  <si>
    <t>Net decrease in cash and cash equivalents</t>
  </si>
  <si>
    <t>Cash and cash equivalents at the beginning of the period</t>
  </si>
  <si>
    <t>Cash and cash equivalents at end of the period</t>
  </si>
  <si>
    <t>2022</t>
  </si>
  <si>
    <t>Opening balance as at 1 January 2022</t>
  </si>
  <si>
    <t>Closing balance as at 31 March 2022 (Unaudited)</t>
  </si>
  <si>
    <t>Deposits at financial institutions used as collateral</t>
  </si>
  <si>
    <t>Intangible assets, net</t>
  </si>
  <si>
    <t>Deferred tax assets</t>
  </si>
  <si>
    <t>Total non-current liabilities</t>
  </si>
  <si>
    <t>Appropriated - Legal reserve</t>
  </si>
  <si>
    <t>Legal reserve</t>
  </si>
  <si>
    <t>Retained  earnings</t>
  </si>
  <si>
    <t>Appropriated -</t>
  </si>
  <si>
    <t>paid-up</t>
  </si>
  <si>
    <t>Dividends paid</t>
  </si>
  <si>
    <t>Paid-up share capital</t>
  </si>
  <si>
    <t>Proceeds from overdrafts</t>
  </si>
  <si>
    <t>Repayments for overdrafts</t>
  </si>
  <si>
    <t xml:space="preserve">   430,000,000 ordinary shares of par Baht 0.50 each</t>
  </si>
  <si>
    <t>Gain form disposal of right-of-use assets</t>
  </si>
  <si>
    <t>Unrealised gain on foreign exchage rate</t>
  </si>
  <si>
    <t>Proceeds from disposal of right-of-use assets</t>
  </si>
  <si>
    <t>Proceeds from long-term borrowings from financial institutions</t>
  </si>
  <si>
    <t>Proceeds from ordinary share issuance</t>
  </si>
  <si>
    <t>Dividend paid</t>
  </si>
  <si>
    <t>Director ___________________________________</t>
  </si>
  <si>
    <t xml:space="preserve">                                    (                                                         )                     </t>
  </si>
  <si>
    <t>Current portion of long-term loans from financial institutions</t>
  </si>
  <si>
    <t>Profit before finance cost and income tax expense</t>
  </si>
  <si>
    <t>Depreciation and amotisation</t>
  </si>
  <si>
    <t>2023</t>
  </si>
  <si>
    <t>As at 31 March 2023</t>
  </si>
  <si>
    <t>Opening balance as at 1 January 2023</t>
  </si>
  <si>
    <t>Closing balance as at 31 March 2023 (Unaudited)</t>
  </si>
  <si>
    <t>For the three-month period ended 31 March 2023</t>
  </si>
  <si>
    <t>Twenty-Four Con &amp; Supply Public Company Limited</t>
  </si>
  <si>
    <t>Premium on paid-up capital</t>
  </si>
  <si>
    <t>Premium</t>
  </si>
  <si>
    <t>on paid-up</t>
  </si>
  <si>
    <t>capital</t>
  </si>
  <si>
    <t xml:space="preserve">   430,000,000 ordinary shares of Baht 0.50 each paid-up</t>
  </si>
  <si>
    <t>Net cash (used in) generated from investing activities</t>
  </si>
  <si>
    <t>Payments for purchase of intangible assets</t>
  </si>
  <si>
    <t>Interest received</t>
  </si>
  <si>
    <t>Cash used in operating activities</t>
  </si>
  <si>
    <t>Net cash used in operating activities</t>
  </si>
  <si>
    <t>Decrease in deposits at financial institutions used as collateral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</si>
</sst>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;\(#,##0\);&quot;-&quot;;@"/>
    <numFmt numFmtId="167" formatCode="#,##0.00;\(#,##0.00\);&quot;-&quot;;@"/>
    <numFmt numFmtId="168" formatCode="#,##0.00;\(#,##0.00\)"/>
    <numFmt numFmtId="169" formatCode="_-* #,##0_-;\-* #,##0_-;_-* &quot;-&quot;??_-;_-@_-"/>
  </numFmts>
  <fonts count="14">
    <font>
      <sz val="8"/>
      <name val="Arial"/>
      <family val="2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0"/>
      <name val="Microsoft Sans Serif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ApFont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230">
    <xf numFmtId="0" fontId="0" fillId="0" borderId="0" xfId="0"/>
    <xf numFmtId="0" fontId="8" fillId="0" borderId="0" xfId="5" applyFont="1" applyAlignment="1">
      <alignment vertical="center"/>
    </xf>
    <xf numFmtId="37" fontId="8" fillId="0" borderId="0" xfId="5" applyNumberFormat="1" applyFont="1" applyAlignment="1">
      <alignment vertical="center"/>
    </xf>
    <xf numFmtId="0" fontId="8" fillId="0" borderId="0" xfId="5" applyFont="1" applyAlignment="1">
      <alignment horizontal="center" vertical="center"/>
    </xf>
    <xf numFmtId="166" fontId="8" fillId="0" borderId="0" xfId="15" applyNumberFormat="1" applyFont="1" applyFill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1" xfId="5" applyFont="1" applyBorder="1" applyAlignment="1">
      <alignment vertical="center"/>
    </xf>
    <xf numFmtId="37" fontId="8" fillId="0" borderId="1" xfId="5" applyNumberFormat="1" applyFont="1" applyBorder="1" applyAlignment="1">
      <alignment vertical="center"/>
    </xf>
    <xf numFmtId="0" fontId="8" fillId="0" borderId="1" xfId="5" applyFont="1" applyBorder="1" applyAlignment="1">
      <alignment horizontal="center" vertical="center"/>
    </xf>
    <xf numFmtId="166" fontId="8" fillId="0" borderId="1" xfId="15" applyNumberFormat="1" applyFont="1" applyFill="1" applyBorder="1" applyAlignment="1">
      <alignment horizontal="right" vertical="center"/>
    </xf>
    <xf numFmtId="0" fontId="8" fillId="0" borderId="0" xfId="5" applyFont="1" applyBorder="1" applyAlignment="1">
      <alignment vertical="center"/>
    </xf>
    <xf numFmtId="37" fontId="8" fillId="0" borderId="0" xfId="5" applyNumberFormat="1" applyFont="1" applyBorder="1" applyAlignment="1">
      <alignment vertical="center"/>
    </xf>
    <xf numFmtId="0" fontId="8" fillId="0" borderId="0" xfId="5" applyFont="1" applyBorder="1" applyAlignment="1">
      <alignment horizontal="center" vertical="center"/>
    </xf>
    <xf numFmtId="166" fontId="8" fillId="0" borderId="0" xfId="15" applyNumberFormat="1" applyFont="1" applyFill="1" applyBorder="1" applyAlignment="1">
      <alignment horizontal="right" vertical="center"/>
    </xf>
    <xf numFmtId="0" fontId="10" fillId="0" borderId="0" xfId="16" applyFont="1" applyAlignment="1">
      <alignment vertical="center"/>
    </xf>
    <xf numFmtId="0" fontId="10" fillId="0" borderId="0" xfId="16" applyFont="1" applyAlignment="1">
      <alignment horizontal="center" vertical="center"/>
    </xf>
    <xf numFmtId="0" fontId="8" fillId="0" borderId="0" xfId="16" applyFont="1" applyAlignment="1">
      <alignment vertical="center"/>
    </xf>
    <xf numFmtId="0" fontId="8" fillId="0" borderId="1" xfId="16" applyFont="1" applyBorder="1" applyAlignment="1">
      <alignment horizontal="center" vertical="center"/>
    </xf>
    <xf numFmtId="0" fontId="8" fillId="0" borderId="0" xfId="16" applyFont="1" applyAlignment="1">
      <alignment horizontal="center" vertical="center"/>
    </xf>
    <xf numFmtId="0" fontId="11" fillId="0" borderId="0" xfId="16" applyFont="1" applyAlignment="1">
      <alignment vertical="center"/>
    </xf>
    <xf numFmtId="0" fontId="11" fillId="0" borderId="0" xfId="16" quotePrefix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16" quotePrefix="1" applyFont="1" applyAlignment="1">
      <alignment vertical="center"/>
    </xf>
    <xf numFmtId="0" fontId="10" fillId="0" borderId="0" xfId="16" applyFont="1" applyFill="1" applyAlignment="1">
      <alignment vertical="center"/>
    </xf>
    <xf numFmtId="0" fontId="10" fillId="0" borderId="1" xfId="16" applyFont="1" applyBorder="1" applyAlignment="1">
      <alignment vertical="center"/>
    </xf>
    <xf numFmtId="0" fontId="10" fillId="0" borderId="1" xfId="16" applyFont="1" applyBorder="1" applyAlignment="1">
      <alignment horizontal="center" vertical="center"/>
    </xf>
    <xf numFmtId="0" fontId="10" fillId="0" borderId="0" xfId="16" applyFont="1" applyBorder="1" applyAlignment="1">
      <alignment vertical="center"/>
    </xf>
    <xf numFmtId="0" fontId="10" fillId="0" borderId="0" xfId="16" applyFont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8" fillId="0" borderId="0" xfId="16" applyFont="1" applyAlignment="1">
      <alignment horizontal="left" vertical="center"/>
    </xf>
    <xf numFmtId="0" fontId="10" fillId="0" borderId="0" xfId="16" applyFont="1" applyAlignment="1">
      <alignment horizontal="left" vertical="center"/>
    </xf>
    <xf numFmtId="0" fontId="10" fillId="0" borderId="0" xfId="16" applyFont="1" applyFill="1" applyAlignment="1">
      <alignment horizontal="left" vertical="center"/>
    </xf>
    <xf numFmtId="0" fontId="10" fillId="0" borderId="0" xfId="16" applyFont="1" applyFill="1" applyAlignment="1">
      <alignment horizontal="center" vertical="center"/>
    </xf>
    <xf numFmtId="165" fontId="8" fillId="0" borderId="0" xfId="0" applyNumberFormat="1" applyFont="1" applyFill="1" applyAlignment="1" applyProtection="1">
      <alignment horizontal="right" vertical="center"/>
      <protection locked="0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1" xfId="0" applyFont="1" applyFill="1" applyBorder="1" applyAlignment="1">
      <alignment horizontal="left" vertical="center"/>
    </xf>
    <xf numFmtId="165" fontId="8" fillId="0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165" fontId="10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165" fontId="10" fillId="0" borderId="0" xfId="0" applyNumberFormat="1" applyFont="1" applyFill="1" applyAlignment="1" applyProtection="1">
      <alignment horizontal="right" vertical="center"/>
      <protection locked="0"/>
    </xf>
    <xf numFmtId="165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8" fillId="0" borderId="0" xfId="8" applyFont="1" applyFill="1" applyAlignment="1">
      <alignment horizontal="center" vertical="center"/>
    </xf>
    <xf numFmtId="0" fontId="8" fillId="0" borderId="0" xfId="8" applyFont="1" applyFill="1" applyAlignment="1">
      <alignment horizontal="right" vertical="center"/>
    </xf>
    <xf numFmtId="37" fontId="8" fillId="0" borderId="1" xfId="8" quotePrefix="1" applyNumberFormat="1" applyFont="1" applyFill="1" applyBorder="1" applyAlignment="1">
      <alignment horizontal="left" vertical="center"/>
    </xf>
    <xf numFmtId="0" fontId="8" fillId="0" borderId="1" xfId="8" applyFont="1" applyFill="1" applyBorder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66" fontId="9" fillId="0" borderId="1" xfId="0" applyNumberFormat="1" applyFont="1" applyBorder="1" applyAlignment="1">
      <alignment vertical="center"/>
    </xf>
    <xf numFmtId="166" fontId="9" fillId="0" borderId="0" xfId="0" applyNumberFormat="1" applyFont="1" applyBorder="1" applyAlignment="1">
      <alignment vertical="center"/>
    </xf>
    <xf numFmtId="166" fontId="8" fillId="0" borderId="0" xfId="0" applyNumberFormat="1" applyFont="1" applyFill="1" applyBorder="1" applyAlignment="1">
      <alignment horizontal="right" vertical="center"/>
    </xf>
    <xf numFmtId="166" fontId="8" fillId="0" borderId="1" xfId="5" applyNumberFormat="1" applyFont="1" applyBorder="1" applyAlignment="1">
      <alignment horizontal="right" vertical="center"/>
    </xf>
    <xf numFmtId="166" fontId="10" fillId="0" borderId="0" xfId="5" applyNumberFormat="1" applyFont="1" applyAlignment="1">
      <alignment vertical="center"/>
    </xf>
    <xf numFmtId="166" fontId="8" fillId="2" borderId="0" xfId="5" applyNumberFormat="1" applyFont="1" applyFill="1" applyAlignment="1">
      <alignment horizontal="right" vertical="center"/>
    </xf>
    <xf numFmtId="166" fontId="10" fillId="2" borderId="0" xfId="13" applyNumberFormat="1" applyFont="1" applyFill="1" applyAlignment="1">
      <alignment vertical="center"/>
    </xf>
    <xf numFmtId="166" fontId="10" fillId="0" borderId="0" xfId="16" applyNumberFormat="1" applyFont="1" applyAlignment="1">
      <alignment vertical="center"/>
    </xf>
    <xf numFmtId="166" fontId="10" fillId="2" borderId="0" xfId="1" applyNumberFormat="1" applyFont="1" applyFill="1" applyAlignment="1">
      <alignment vertical="center"/>
    </xf>
    <xf numFmtId="166" fontId="10" fillId="0" borderId="0" xfId="1" applyNumberFormat="1" applyFont="1" applyFill="1" applyAlignment="1">
      <alignment vertical="center"/>
    </xf>
    <xf numFmtId="166" fontId="10" fillId="0" borderId="0" xfId="1" applyNumberFormat="1" applyFont="1" applyAlignment="1">
      <alignment vertical="center"/>
    </xf>
    <xf numFmtId="166" fontId="10" fillId="0" borderId="0" xfId="1" applyNumberFormat="1" applyFont="1" applyAlignment="1">
      <alignment horizontal="right" vertical="center"/>
    </xf>
    <xf numFmtId="166" fontId="10" fillId="2" borderId="0" xfId="1" applyNumberFormat="1" applyFont="1" applyFill="1" applyAlignment="1">
      <alignment horizontal="right" vertical="center"/>
    </xf>
    <xf numFmtId="166" fontId="10" fillId="2" borderId="1" xfId="1" applyNumberFormat="1" applyFont="1" applyFill="1" applyBorder="1" applyAlignment="1">
      <alignment vertical="center"/>
    </xf>
    <xf numFmtId="166" fontId="10" fillId="2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Alignment="1">
      <alignment horizontal="right" vertical="center"/>
    </xf>
    <xf numFmtId="166" fontId="10" fillId="2" borderId="1" xfId="1" applyNumberFormat="1" applyFont="1" applyFill="1" applyBorder="1" applyAlignment="1">
      <alignment horizontal="right" vertical="center"/>
    </xf>
    <xf numFmtId="166" fontId="10" fillId="0" borderId="1" xfId="1" applyNumberFormat="1" applyFont="1" applyFill="1" applyBorder="1" applyAlignment="1">
      <alignment vertical="center"/>
    </xf>
    <xf numFmtId="166" fontId="10" fillId="0" borderId="1" xfId="5" applyNumberFormat="1" applyFont="1" applyBorder="1" applyAlignment="1">
      <alignment horizontal="right" vertical="center"/>
    </xf>
    <xf numFmtId="166" fontId="10" fillId="0" borderId="0" xfId="16" applyNumberFormat="1" applyFont="1" applyAlignment="1">
      <alignment horizontal="right" vertical="center"/>
    </xf>
    <xf numFmtId="166" fontId="10" fillId="0" borderId="1" xfId="16" applyNumberFormat="1" applyFont="1" applyBorder="1" applyAlignment="1">
      <alignment horizontal="right" vertical="center"/>
    </xf>
    <xf numFmtId="166" fontId="10" fillId="0" borderId="0" xfId="16" applyNumberFormat="1" applyFont="1" applyBorder="1" applyAlignment="1">
      <alignment horizontal="right" vertical="center"/>
    </xf>
    <xf numFmtId="166" fontId="10" fillId="2" borderId="0" xfId="17" applyNumberFormat="1" applyFont="1" applyFill="1" applyBorder="1" applyAlignment="1">
      <alignment vertical="center"/>
    </xf>
    <xf numFmtId="166" fontId="10" fillId="0" borderId="0" xfId="17" applyNumberFormat="1" applyFont="1" applyFill="1" applyBorder="1" applyAlignment="1">
      <alignment vertical="center"/>
    </xf>
    <xf numFmtId="166" fontId="10" fillId="2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Border="1" applyAlignment="1">
      <alignment horizontal="right" vertical="center"/>
    </xf>
    <xf numFmtId="166" fontId="10" fillId="0" borderId="1" xfId="1" applyNumberFormat="1" applyFont="1" applyFill="1" applyBorder="1" applyAlignment="1">
      <alignment horizontal="right" vertical="center"/>
    </xf>
    <xf numFmtId="166" fontId="10" fillId="2" borderId="2" xfId="1" applyNumberFormat="1" applyFont="1" applyFill="1" applyBorder="1" applyAlignment="1">
      <alignment horizontal="right" vertical="center"/>
    </xf>
    <xf numFmtId="166" fontId="10" fillId="0" borderId="0" xfId="16" applyNumberFormat="1" applyFont="1" applyFill="1" applyAlignment="1">
      <alignment horizontal="left" vertical="center"/>
    </xf>
    <xf numFmtId="166" fontId="10" fillId="0" borderId="0" xfId="5" applyNumberFormat="1" applyFont="1" applyFill="1" applyAlignment="1">
      <alignment horizontal="right" vertical="center"/>
    </xf>
    <xf numFmtId="166" fontId="10" fillId="0" borderId="0" xfId="16" applyNumberFormat="1" applyFont="1" applyFill="1" applyAlignment="1">
      <alignment horizontal="right" vertical="center"/>
    </xf>
    <xf numFmtId="166" fontId="10" fillId="0" borderId="1" xfId="16" applyNumberFormat="1" applyFont="1" applyBorder="1" applyAlignment="1">
      <alignment vertical="center"/>
    </xf>
    <xf numFmtId="166" fontId="10" fillId="0" borderId="0" xfId="0" applyNumberFormat="1" applyFont="1" applyFill="1" applyBorder="1" applyAlignment="1" applyProtection="1">
      <alignment horizontal="right" vertical="center"/>
      <protection locked="0"/>
    </xf>
    <xf numFmtId="166" fontId="10" fillId="0" borderId="0" xfId="0" applyNumberFormat="1" applyFont="1" applyFill="1" applyAlignment="1" applyProtection="1">
      <alignment horizontal="right" vertical="center"/>
      <protection locked="0"/>
    </xf>
    <xf numFmtId="166" fontId="10" fillId="0" borderId="1" xfId="0" applyNumberFormat="1" applyFont="1" applyFill="1" applyBorder="1" applyAlignment="1" applyProtection="1">
      <alignment horizontal="right" vertical="center"/>
      <protection locked="0"/>
    </xf>
    <xf numFmtId="166" fontId="8" fillId="0" borderId="0" xfId="0" applyNumberFormat="1" applyFont="1" applyFill="1" applyAlignment="1" applyProtection="1">
      <alignment horizontal="right" vertical="center"/>
      <protection locked="0"/>
    </xf>
    <xf numFmtId="166" fontId="8" fillId="0" borderId="0" xfId="0" applyNumberFormat="1" applyFont="1" applyFill="1" applyBorder="1" applyAlignment="1" applyProtection="1">
      <alignment vertical="center"/>
      <protection locked="0"/>
    </xf>
    <xf numFmtId="166" fontId="8" fillId="0" borderId="0" xfId="0" applyNumberFormat="1" applyFont="1" applyFill="1" applyBorder="1" applyAlignment="1" applyProtection="1">
      <alignment horizontal="right" vertical="center"/>
      <protection locked="0"/>
    </xf>
    <xf numFmtId="166" fontId="8" fillId="0" borderId="0" xfId="0" applyNumberFormat="1" applyFont="1" applyFill="1" applyAlignment="1">
      <alignment horizontal="right" vertical="center"/>
    </xf>
    <xf numFmtId="166" fontId="8" fillId="0" borderId="1" xfId="0" applyNumberFormat="1" applyFont="1" applyFill="1" applyBorder="1" applyAlignment="1" applyProtection="1">
      <alignment horizontal="right" vertical="center"/>
      <protection locked="0"/>
    </xf>
    <xf numFmtId="166" fontId="8" fillId="0" borderId="0" xfId="9" applyNumberFormat="1" applyFont="1" applyFill="1" applyBorder="1" applyAlignment="1">
      <alignment horizontal="right" vertical="center"/>
    </xf>
    <xf numFmtId="166" fontId="10" fillId="0" borderId="0" xfId="9" applyNumberFormat="1" applyFont="1" applyFill="1" applyBorder="1" applyAlignment="1" applyProtection="1">
      <alignment horizontal="right" vertical="center"/>
      <protection locked="0"/>
    </xf>
    <xf numFmtId="166" fontId="8" fillId="0" borderId="0" xfId="9" applyNumberFormat="1" applyFont="1" applyFill="1" applyBorder="1" applyAlignment="1" applyProtection="1">
      <alignment horizontal="right" vertical="center"/>
      <protection locked="0"/>
    </xf>
    <xf numFmtId="166" fontId="10" fillId="0" borderId="1" xfId="5" applyNumberFormat="1" applyFont="1" applyFill="1" applyBorder="1" applyAlignment="1">
      <alignment horizontal="right" vertical="center"/>
    </xf>
    <xf numFmtId="166" fontId="10" fillId="0" borderId="2" xfId="0" applyNumberFormat="1" applyFont="1" applyFill="1" applyBorder="1" applyAlignment="1" applyProtection="1">
      <alignment horizontal="right" vertical="center"/>
      <protection locked="0"/>
    </xf>
    <xf numFmtId="166" fontId="10" fillId="2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6" fontId="11" fillId="2" borderId="0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6" fontId="10" fillId="2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Alignment="1">
      <alignment horizontal="right" vertical="center"/>
    </xf>
    <xf numFmtId="166" fontId="10" fillId="2" borderId="0" xfId="0" applyNumberFormat="1" applyFont="1" applyFill="1" applyAlignment="1" applyProtection="1">
      <alignment horizontal="right" vertical="center"/>
      <protection locked="0"/>
    </xf>
    <xf numFmtId="166" fontId="11" fillId="0" borderId="0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 applyProtection="1">
      <alignment horizontal="right" vertical="center"/>
      <protection locked="0"/>
    </xf>
    <xf numFmtId="166" fontId="10" fillId="0" borderId="0" xfId="0" applyNumberFormat="1" applyFont="1" applyFill="1" applyBorder="1" applyAlignment="1">
      <alignment vertical="center"/>
    </xf>
    <xf numFmtId="166" fontId="10" fillId="2" borderId="0" xfId="0" applyNumberFormat="1" applyFont="1" applyFill="1" applyBorder="1" applyAlignment="1">
      <alignment vertical="center"/>
    </xf>
    <xf numFmtId="166" fontId="10" fillId="2" borderId="2" xfId="0" applyNumberFormat="1" applyFont="1" applyFill="1" applyBorder="1" applyAlignment="1" applyProtection="1">
      <alignment horizontal="right" vertical="center"/>
      <protection locked="0"/>
    </xf>
    <xf numFmtId="166" fontId="8" fillId="0" borderId="0" xfId="8" quotePrefix="1" applyNumberFormat="1" applyFont="1" applyFill="1" applyAlignment="1">
      <alignment horizontal="right" vertical="center"/>
    </xf>
    <xf numFmtId="166" fontId="8" fillId="0" borderId="0" xfId="8" applyNumberFormat="1" applyFont="1" applyFill="1" applyAlignment="1">
      <alignment horizontal="right" vertical="center"/>
    </xf>
    <xf numFmtId="166" fontId="8" fillId="0" borderId="1" xfId="8" applyNumberFormat="1" applyFont="1" applyFill="1" applyBorder="1" applyAlignment="1">
      <alignment horizontal="right" vertical="center"/>
    </xf>
    <xf numFmtId="166" fontId="8" fillId="2" borderId="0" xfId="0" applyNumberFormat="1" applyFont="1" applyFill="1" applyBorder="1" applyAlignment="1">
      <alignment horizontal="right" vertical="center"/>
    </xf>
    <xf numFmtId="166" fontId="10" fillId="2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166" fontId="10" fillId="2" borderId="0" xfId="2" applyNumberFormat="1" applyFont="1" applyFill="1" applyBorder="1" applyAlignment="1">
      <alignment horizontal="right" vertical="center"/>
    </xf>
    <xf numFmtId="166" fontId="10" fillId="0" borderId="0" xfId="2" applyNumberFormat="1" applyFont="1" applyFill="1" applyBorder="1" applyAlignment="1">
      <alignment horizontal="right" vertical="center"/>
    </xf>
    <xf numFmtId="166" fontId="10" fillId="0" borderId="2" xfId="1" applyNumberFormat="1" applyFont="1" applyFill="1" applyBorder="1" applyAlignment="1">
      <alignment horizontal="right" vertical="center"/>
    </xf>
    <xf numFmtId="166" fontId="8" fillId="0" borderId="0" xfId="8" applyNumberFormat="1" applyFont="1" applyFill="1" applyBorder="1" applyAlignment="1">
      <alignment horizontal="right" vertical="center"/>
    </xf>
    <xf numFmtId="166" fontId="8" fillId="0" borderId="0" xfId="8" quotePrefix="1" applyNumberFormat="1" applyFont="1" applyFill="1" applyBorder="1" applyAlignment="1">
      <alignment horizontal="right" vertical="center"/>
    </xf>
    <xf numFmtId="167" fontId="10" fillId="2" borderId="2" xfId="0" applyNumberFormat="1" applyFont="1" applyFill="1" applyBorder="1" applyAlignment="1">
      <alignment horizontal="right" vertical="center"/>
    </xf>
    <xf numFmtId="167" fontId="10" fillId="0" borderId="2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Alignment="1">
      <alignment vertical="center"/>
    </xf>
    <xf numFmtId="166" fontId="8" fillId="0" borderId="0" xfId="5" applyNumberFormat="1" applyFont="1" applyFill="1" applyAlignment="1">
      <alignment horizontal="right" vertical="center"/>
    </xf>
    <xf numFmtId="166" fontId="8" fillId="0" borderId="1" xfId="5" applyNumberFormat="1" applyFont="1" applyFill="1" applyBorder="1" applyAlignment="1">
      <alignment horizontal="right" vertical="center"/>
    </xf>
    <xf numFmtId="166" fontId="10" fillId="0" borderId="0" xfId="13" applyNumberFormat="1" applyFont="1" applyFill="1" applyAlignment="1">
      <alignment vertical="center"/>
    </xf>
    <xf numFmtId="166" fontId="10" fillId="0" borderId="1" xfId="16" applyNumberFormat="1" applyFont="1" applyFill="1" applyBorder="1" applyAlignment="1">
      <alignment horizontal="right" vertical="center"/>
    </xf>
    <xf numFmtId="166" fontId="10" fillId="0" borderId="0" xfId="16" applyNumberFormat="1" applyFont="1" applyFill="1" applyBorder="1" applyAlignment="1">
      <alignment horizontal="right" vertical="center"/>
    </xf>
    <xf numFmtId="166" fontId="10" fillId="0" borderId="1" xfId="16" applyNumberFormat="1" applyFont="1" applyFill="1" applyBorder="1" applyAlignment="1">
      <alignment vertical="center"/>
    </xf>
    <xf numFmtId="166" fontId="10" fillId="0" borderId="0" xfId="16" applyNumberFormat="1" applyFont="1" applyFill="1" applyAlignment="1">
      <alignment vertical="center"/>
    </xf>
    <xf numFmtId="166" fontId="13" fillId="2" borderId="0" xfId="15" quotePrefix="1" applyNumberFormat="1" applyFont="1" applyFill="1" applyAlignment="1">
      <alignment horizontal="right" vertical="center"/>
    </xf>
    <xf numFmtId="166" fontId="13" fillId="0" borderId="0" xfId="15" quotePrefix="1" applyNumberFormat="1" applyFont="1" applyFill="1" applyAlignment="1">
      <alignment horizontal="right" vertical="center"/>
    </xf>
    <xf numFmtId="166" fontId="13" fillId="2" borderId="0" xfId="15" applyNumberFormat="1" applyFont="1" applyFill="1" applyAlignment="1">
      <alignment horizontal="right" vertical="center"/>
    </xf>
    <xf numFmtId="166" fontId="13" fillId="0" borderId="0" xfId="15" applyNumberFormat="1" applyFont="1" applyFill="1" applyAlignment="1">
      <alignment horizontal="right" vertical="center"/>
    </xf>
    <xf numFmtId="166" fontId="13" fillId="2" borderId="0" xfId="15" applyNumberFormat="1" applyFont="1" applyFill="1" applyBorder="1" applyAlignment="1">
      <alignment horizontal="right" vertical="center"/>
    </xf>
    <xf numFmtId="166" fontId="13" fillId="0" borderId="0" xfId="15" applyNumberFormat="1" applyFont="1" applyFill="1" applyBorder="1" applyAlignment="1">
      <alignment horizontal="right" vertical="center"/>
    </xf>
    <xf numFmtId="166" fontId="13" fillId="0" borderId="1" xfId="15" applyNumberFormat="1" applyFont="1" applyFill="1" applyBorder="1" applyAlignment="1">
      <alignment horizontal="right" vertical="center"/>
    </xf>
    <xf numFmtId="0" fontId="12" fillId="0" borderId="0" xfId="19" applyFont="1" applyAlignment="1">
      <alignment vertical="center"/>
    </xf>
    <xf numFmtId="37" fontId="12" fillId="0" borderId="0" xfId="19" applyNumberFormat="1" applyFont="1" applyAlignment="1">
      <alignment vertical="center"/>
    </xf>
    <xf numFmtId="0" fontId="12" fillId="0" borderId="0" xfId="19" applyFont="1" applyAlignment="1">
      <alignment horizontal="center" vertical="center"/>
    </xf>
    <xf numFmtId="166" fontId="12" fillId="0" borderId="0" xfId="15" applyNumberFormat="1" applyFont="1" applyFill="1" applyAlignment="1">
      <alignment horizontal="right" vertical="center"/>
    </xf>
    <xf numFmtId="0" fontId="12" fillId="0" borderId="1" xfId="19" applyFont="1" applyBorder="1" applyAlignment="1">
      <alignment vertical="center"/>
    </xf>
    <xf numFmtId="37" fontId="12" fillId="0" borderId="1" xfId="19" applyNumberFormat="1" applyFont="1" applyBorder="1" applyAlignment="1">
      <alignment vertical="center"/>
    </xf>
    <xf numFmtId="0" fontId="12" fillId="0" borderId="1" xfId="19" applyFont="1" applyBorder="1" applyAlignment="1">
      <alignment horizontal="center" vertical="center"/>
    </xf>
    <xf numFmtId="166" fontId="12" fillId="0" borderId="1" xfId="15" applyNumberFormat="1" applyFont="1" applyFill="1" applyBorder="1" applyAlignment="1">
      <alignment horizontal="right" vertical="center"/>
    </xf>
    <xf numFmtId="166" fontId="12" fillId="0" borderId="0" xfId="15" applyNumberFormat="1" applyFont="1" applyFill="1" applyBorder="1" applyAlignment="1">
      <alignment horizontal="right" vertical="center"/>
    </xf>
    <xf numFmtId="0" fontId="13" fillId="0" borderId="0" xfId="19" quotePrefix="1" applyFont="1" applyAlignment="1">
      <alignment vertical="center"/>
    </xf>
    <xf numFmtId="0" fontId="13" fillId="0" borderId="0" xfId="19" applyFont="1" applyAlignment="1">
      <alignment vertical="center"/>
    </xf>
    <xf numFmtId="37" fontId="13" fillId="0" borderId="0" xfId="19" applyNumberFormat="1" applyFont="1" applyAlignment="1">
      <alignment vertical="center"/>
    </xf>
    <xf numFmtId="0" fontId="13" fillId="0" borderId="0" xfId="19" applyFont="1" applyAlignment="1">
      <alignment horizontal="center" vertical="center"/>
    </xf>
    <xf numFmtId="0" fontId="13" fillId="0" borderId="0" xfId="19" quotePrefix="1" applyFont="1" applyAlignment="1">
      <alignment horizontal="center" vertical="center"/>
    </xf>
    <xf numFmtId="37" fontId="13" fillId="0" borderId="0" xfId="19" quotePrefix="1" applyNumberFormat="1" applyFont="1" applyAlignment="1">
      <alignment vertical="center"/>
    </xf>
    <xf numFmtId="168" fontId="13" fillId="0" borderId="0" xfId="19" applyNumberFormat="1" applyFont="1" applyAlignment="1">
      <alignment vertical="center"/>
    </xf>
    <xf numFmtId="168" fontId="12" fillId="0" borderId="0" xfId="19" applyNumberFormat="1" applyFont="1" applyAlignment="1">
      <alignment vertical="center"/>
    </xf>
    <xf numFmtId="0" fontId="13" fillId="0" borderId="0" xfId="20" applyFont="1" applyAlignment="1">
      <alignment vertical="center"/>
    </xf>
    <xf numFmtId="0" fontId="13" fillId="0" borderId="0" xfId="20" applyFont="1" applyAlignment="1">
      <alignment horizontal="left" vertical="center"/>
    </xf>
    <xf numFmtId="0" fontId="13" fillId="0" borderId="1" xfId="19" applyFont="1" applyBorder="1" applyAlignment="1">
      <alignment vertical="center"/>
    </xf>
    <xf numFmtId="37" fontId="13" fillId="0" borderId="1" xfId="19" applyNumberFormat="1" applyFont="1" applyBorder="1" applyAlignment="1">
      <alignment vertical="center"/>
    </xf>
    <xf numFmtId="0" fontId="13" fillId="0" borderId="1" xfId="19" applyFont="1" applyBorder="1" applyAlignment="1">
      <alignment horizontal="center" vertical="center"/>
    </xf>
    <xf numFmtId="0" fontId="13" fillId="2" borderId="0" xfId="19" applyFont="1" applyFill="1" applyAlignment="1">
      <alignment vertical="center"/>
    </xf>
    <xf numFmtId="37" fontId="13" fillId="0" borderId="0" xfId="20" applyNumberFormat="1" applyFont="1" applyAlignment="1">
      <alignment vertical="center"/>
    </xf>
    <xf numFmtId="0" fontId="13" fillId="0" borderId="0" xfId="19" applyFont="1" applyFill="1" applyAlignment="1">
      <alignment vertical="center"/>
    </xf>
    <xf numFmtId="166" fontId="10" fillId="0" borderId="0" xfId="15" applyNumberFormat="1" applyFont="1" applyFill="1" applyAlignment="1">
      <alignment horizontal="right" vertical="center"/>
    </xf>
    <xf numFmtId="166" fontId="10" fillId="0" borderId="0" xfId="15" applyNumberFormat="1" applyFont="1" applyFill="1" applyBorder="1" applyAlignment="1">
      <alignment horizontal="right" vertical="center"/>
    </xf>
    <xf numFmtId="166" fontId="10" fillId="0" borderId="1" xfId="15" applyNumberFormat="1" applyFont="1" applyFill="1" applyBorder="1" applyAlignment="1">
      <alignment horizontal="right" vertical="center"/>
    </xf>
    <xf numFmtId="166" fontId="10" fillId="0" borderId="2" xfId="15" applyNumberFormat="1" applyFont="1" applyFill="1" applyBorder="1" applyAlignment="1">
      <alignment horizontal="right" vertical="center"/>
    </xf>
    <xf numFmtId="0" fontId="8" fillId="0" borderId="0" xfId="19" applyFont="1" applyAlignment="1">
      <alignment vertical="center"/>
    </xf>
    <xf numFmtId="0" fontId="10" fillId="0" borderId="0" xfId="19" applyFont="1" applyAlignment="1">
      <alignment vertical="center"/>
    </xf>
    <xf numFmtId="37" fontId="10" fillId="0" borderId="0" xfId="19" applyNumberFormat="1" applyFont="1" applyAlignment="1">
      <alignment vertical="center"/>
    </xf>
    <xf numFmtId="0" fontId="10" fillId="0" borderId="0" xfId="19" quotePrefix="1" applyFont="1" applyAlignment="1">
      <alignment horizontal="center" vertical="center"/>
    </xf>
    <xf numFmtId="0" fontId="10" fillId="0" borderId="0" xfId="19" quotePrefix="1" applyFont="1" applyAlignment="1">
      <alignment vertical="center"/>
    </xf>
    <xf numFmtId="166" fontId="10" fillId="2" borderId="0" xfId="15" quotePrefix="1" applyNumberFormat="1" applyFont="1" applyFill="1" applyAlignment="1">
      <alignment horizontal="right" vertical="center"/>
    </xf>
    <xf numFmtId="166" fontId="10" fillId="0" borderId="0" xfId="15" quotePrefix="1" applyNumberFormat="1" applyFont="1" applyFill="1" applyAlignment="1">
      <alignment horizontal="right" vertical="center"/>
    </xf>
    <xf numFmtId="0" fontId="10" fillId="0" borderId="0" xfId="19" applyFont="1" applyAlignment="1">
      <alignment horizontal="center" vertical="center"/>
    </xf>
    <xf numFmtId="166" fontId="10" fillId="2" borderId="0" xfId="15" applyNumberFormat="1" applyFont="1" applyFill="1" applyAlignment="1">
      <alignment horizontal="right" vertical="center"/>
    </xf>
    <xf numFmtId="166" fontId="10" fillId="2" borderId="0" xfId="15" applyNumberFormat="1" applyFont="1" applyFill="1" applyBorder="1" applyAlignment="1">
      <alignment horizontal="right" vertical="center"/>
    </xf>
    <xf numFmtId="37" fontId="10" fillId="0" borderId="0" xfId="19" quotePrefix="1" applyNumberFormat="1" applyFont="1" applyAlignment="1">
      <alignment vertical="center"/>
    </xf>
    <xf numFmtId="168" fontId="10" fillId="0" borderId="0" xfId="19" applyNumberFormat="1" applyFont="1" applyAlignment="1">
      <alignment vertical="center"/>
    </xf>
    <xf numFmtId="166" fontId="10" fillId="2" borderId="1" xfId="15" applyNumberFormat="1" applyFont="1" applyFill="1" applyBorder="1" applyAlignment="1">
      <alignment horizontal="right" vertical="center"/>
    </xf>
    <xf numFmtId="37" fontId="8" fillId="0" borderId="0" xfId="19" applyNumberFormat="1" applyFont="1" applyAlignment="1">
      <alignment vertical="center"/>
    </xf>
    <xf numFmtId="43" fontId="8" fillId="0" borderId="0" xfId="20" applyNumberFormat="1" applyFont="1"/>
    <xf numFmtId="43" fontId="10" fillId="0" borderId="0" xfId="19" applyNumberFormat="1" applyFont="1" applyAlignment="1">
      <alignment vertical="center"/>
    </xf>
    <xf numFmtId="168" fontId="8" fillId="0" borderId="0" xfId="19" applyNumberFormat="1" applyFont="1" applyAlignment="1">
      <alignment vertical="center"/>
    </xf>
    <xf numFmtId="166" fontId="10" fillId="2" borderId="2" xfId="15" applyNumberFormat="1" applyFont="1" applyFill="1" applyBorder="1" applyAlignment="1">
      <alignment horizontal="right" vertical="center"/>
    </xf>
    <xf numFmtId="0" fontId="8" fillId="0" borderId="1" xfId="19" applyFont="1" applyBorder="1" applyAlignment="1">
      <alignment vertical="center"/>
    </xf>
    <xf numFmtId="37" fontId="8" fillId="0" borderId="1" xfId="19" applyNumberFormat="1" applyFont="1" applyBorder="1" applyAlignment="1">
      <alignment vertical="center"/>
    </xf>
    <xf numFmtId="0" fontId="8" fillId="0" borderId="1" xfId="19" applyFont="1" applyBorder="1" applyAlignment="1">
      <alignment horizontal="center" vertical="center"/>
    </xf>
    <xf numFmtId="0" fontId="10" fillId="0" borderId="0" xfId="19" applyFont="1" applyFill="1" applyAlignment="1">
      <alignment vertical="center"/>
    </xf>
    <xf numFmtId="0" fontId="10" fillId="0" borderId="0" xfId="20" applyFont="1" applyAlignment="1">
      <alignment vertical="center"/>
    </xf>
    <xf numFmtId="166" fontId="10" fillId="0" borderId="1" xfId="15" quotePrefix="1" applyNumberFormat="1" applyFont="1" applyFill="1" applyBorder="1" applyAlignment="1">
      <alignment horizontal="right" vertical="center"/>
    </xf>
    <xf numFmtId="166" fontId="10" fillId="2" borderId="1" xfId="15" quotePrefix="1" applyNumberFormat="1" applyFont="1" applyFill="1" applyBorder="1" applyAlignment="1">
      <alignment horizontal="right" vertical="center"/>
    </xf>
    <xf numFmtId="0" fontId="10" fillId="0" borderId="0" xfId="20" applyFont="1" applyAlignment="1">
      <alignment horizontal="left" vertical="center"/>
    </xf>
    <xf numFmtId="37" fontId="10" fillId="0" borderId="0" xfId="20" applyNumberFormat="1" applyFont="1" applyAlignment="1">
      <alignment vertical="center"/>
    </xf>
    <xf numFmtId="169" fontId="10" fillId="2" borderId="0" xfId="21" applyNumberFormat="1" applyFont="1" applyFill="1" applyAlignment="1">
      <alignment vertical="center"/>
    </xf>
    <xf numFmtId="166" fontId="10" fillId="0" borderId="0" xfId="19" applyNumberFormat="1" applyFont="1" applyAlignment="1">
      <alignment vertical="center"/>
    </xf>
    <xf numFmtId="0" fontId="10" fillId="0" borderId="1" xfId="19" applyFont="1" applyBorder="1" applyAlignment="1">
      <alignment vertical="center"/>
    </xf>
    <xf numFmtId="37" fontId="10" fillId="0" borderId="0" xfId="20" applyNumberFormat="1" applyFont="1" applyFill="1" applyAlignment="1">
      <alignment vertical="center"/>
    </xf>
    <xf numFmtId="166" fontId="10" fillId="2" borderId="0" xfId="0" applyNumberFormat="1" applyFont="1" applyFill="1" applyBorder="1" applyAlignment="1" applyProtection="1">
      <alignment horizontal="right" vertical="center"/>
      <protection locked="0"/>
    </xf>
    <xf numFmtId="166" fontId="11" fillId="2" borderId="1" xfId="0" applyNumberFormat="1" applyFont="1" applyFill="1" applyBorder="1" applyAlignment="1">
      <alignment horizontal="right" vertical="center"/>
    </xf>
    <xf numFmtId="0" fontId="10" fillId="0" borderId="0" xfId="20" applyFont="1" applyFill="1" applyAlignment="1">
      <alignment vertical="center"/>
    </xf>
    <xf numFmtId="0" fontId="10" fillId="0" borderId="0" xfId="19" applyFont="1" applyFill="1" applyAlignment="1">
      <alignment horizontal="center" vertical="center"/>
    </xf>
    <xf numFmtId="166" fontId="10" fillId="0" borderId="0" xfId="1" applyNumberFormat="1" applyFont="1" applyBorder="1" applyAlignment="1">
      <alignment horizontal="right" vertical="center"/>
    </xf>
    <xf numFmtId="0" fontId="8" fillId="0" borderId="0" xfId="16" applyFont="1" applyBorder="1" applyAlignment="1">
      <alignment horizontal="center" vertical="center"/>
    </xf>
    <xf numFmtId="166" fontId="10" fillId="0" borderId="0" xfId="18" applyNumberFormat="1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0" fontId="0" fillId="0" borderId="0" xfId="0" quotePrefix="1"/>
    <xf numFmtId="0" fontId="10" fillId="0" borderId="1" xfId="19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165" fontId="10" fillId="0" borderId="0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>
      <alignment vertical="center"/>
    </xf>
    <xf numFmtId="168" fontId="10" fillId="0" borderId="0" xfId="19" applyNumberFormat="1" applyFont="1" applyAlignment="1">
      <alignment horizontal="center" vertical="center"/>
    </xf>
    <xf numFmtId="0" fontId="10" fillId="0" borderId="1" xfId="8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 applyProtection="1">
      <alignment horizontal="left" vertical="center"/>
      <protection locked="0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</cellXfs>
  <cellStyles count="22">
    <cellStyle name="Comma" xfId="1" builtinId="3"/>
    <cellStyle name="Comma 11" xfId="2" xr:uid="{00000000-0005-0000-0000-000001000000}"/>
    <cellStyle name="Comma 2" xfId="3" xr:uid="{00000000-0005-0000-0000-000002000000}"/>
    <cellStyle name="Comma 2 2" xfId="13" xr:uid="{8958D457-36B5-44AA-BAAC-263F82526916}"/>
    <cellStyle name="Comma 2 20" xfId="10" xr:uid="{8EE5BF23-F608-43FE-9BB4-150A372EA3CC}"/>
    <cellStyle name="Comma 2 25" xfId="15" xr:uid="{DE023E4F-005C-42BA-8F06-2BDD825647FC}"/>
    <cellStyle name="Comma 2 5" xfId="4" xr:uid="{00000000-0005-0000-0000-000003000000}"/>
    <cellStyle name="Comma 3" xfId="14" xr:uid="{49549998-ECD4-491A-BBD5-BC1A4F18B295}"/>
    <cellStyle name="Comma 4" xfId="12" xr:uid="{3F35835C-A7AF-4FD5-A990-BF0145DC400F}"/>
    <cellStyle name="Comma 5" xfId="21" xr:uid="{6FEF0047-3A99-492B-8C15-47C7CD79748D}"/>
    <cellStyle name="Comma_Cashflow megachem 2" xfId="17" xr:uid="{D7791D6E-AE84-43BB-8F9D-E32428583215}"/>
    <cellStyle name="Normal" xfId="0" builtinId="0"/>
    <cellStyle name="Normal 12 2" xfId="11" xr:uid="{148EF7B0-FA00-4851-A4FC-166ABED9B4E3}"/>
    <cellStyle name="Normal 188 5" xfId="9" xr:uid="{C2A59945-95CC-484D-A6AF-70CFCF3C3DCD}"/>
    <cellStyle name="Normal 2" xfId="5" xr:uid="{00000000-0005-0000-0000-000005000000}"/>
    <cellStyle name="Normal 2 2" xfId="18" xr:uid="{1A2FEE79-6A89-448B-94C7-6C764071E69B}"/>
    <cellStyle name="Normal 2 3" xfId="19" xr:uid="{ABEC5EBA-4F96-478E-BD4D-878CF62D3180}"/>
    <cellStyle name="Normal 23" xfId="6" xr:uid="{00000000-0005-0000-0000-000006000000}"/>
    <cellStyle name="Normal 25" xfId="7" xr:uid="{00000000-0005-0000-0000-000007000000}"/>
    <cellStyle name="Normal 3" xfId="20" xr:uid="{DEE88758-A807-4C3B-8B1D-D4B763A86698}"/>
    <cellStyle name="Normal_Cashflow megachem 2" xfId="16" xr:uid="{1F6633E6-3AA5-46FE-AEDE-E2A939D2B208}"/>
    <cellStyle name="Normal_Noble-E04" xfId="8" xr:uid="{00000000-0005-0000-0000-00000A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82C74-193E-4A7C-AD81-911A20DDB8BC}">
  <dimension ref="A1:K107"/>
  <sheetViews>
    <sheetView zoomScaleNormal="100" zoomScaleSheetLayoutView="85" workbookViewId="0">
      <selection activeCell="L7" sqref="L7"/>
    </sheetView>
  </sheetViews>
  <sheetFormatPr defaultRowHeight="16.5" customHeight="1"/>
  <cols>
    <col min="1" max="3" width="2" style="161" customWidth="1"/>
    <col min="4" max="4" width="60.83203125" style="161" customWidth="1"/>
    <col min="5" max="5" width="10.1640625" style="163" customWidth="1"/>
    <col min="6" max="6" width="1.33203125" style="161" customWidth="1"/>
    <col min="7" max="7" width="14.83203125" style="147" customWidth="1"/>
    <col min="8" max="8" width="1.33203125" style="161" customWidth="1"/>
    <col min="9" max="9" width="14.83203125" style="147" customWidth="1"/>
    <col min="10" max="10" width="9.33203125" style="161"/>
    <col min="11" max="11" width="12" style="161" bestFit="1" customWidth="1"/>
    <col min="12" max="246" width="9.33203125" style="161"/>
    <col min="247" max="250" width="3" style="161" customWidth="1"/>
    <col min="251" max="251" width="47.33203125" style="161" customWidth="1"/>
    <col min="252" max="252" width="9.83203125" style="161" customWidth="1"/>
    <col min="253" max="253" width="1.83203125" style="161" customWidth="1"/>
    <col min="254" max="254" width="14.6640625" style="161" customWidth="1"/>
    <col min="255" max="255" width="1.83203125" style="161" customWidth="1"/>
    <col min="256" max="256" width="14.6640625" style="161" customWidth="1"/>
    <col min="257" max="257" width="12.83203125" style="161" bestFit="1" customWidth="1"/>
    <col min="258" max="259" width="16.1640625" style="161" customWidth="1"/>
    <col min="260" max="502" width="9.33203125" style="161"/>
    <col min="503" max="506" width="3" style="161" customWidth="1"/>
    <col min="507" max="507" width="47.33203125" style="161" customWidth="1"/>
    <col min="508" max="508" width="9.83203125" style="161" customWidth="1"/>
    <col min="509" max="509" width="1.83203125" style="161" customWidth="1"/>
    <col min="510" max="510" width="14.6640625" style="161" customWidth="1"/>
    <col min="511" max="511" width="1.83203125" style="161" customWidth="1"/>
    <col min="512" max="512" width="14.6640625" style="161" customWidth="1"/>
    <col min="513" max="513" width="12.83203125" style="161" bestFit="1" customWidth="1"/>
    <col min="514" max="515" width="16.1640625" style="161" customWidth="1"/>
    <col min="516" max="758" width="9.33203125" style="161"/>
    <col min="759" max="762" width="3" style="161" customWidth="1"/>
    <col min="763" max="763" width="47.33203125" style="161" customWidth="1"/>
    <col min="764" max="764" width="9.83203125" style="161" customWidth="1"/>
    <col min="765" max="765" width="1.83203125" style="161" customWidth="1"/>
    <col min="766" max="766" width="14.6640625" style="161" customWidth="1"/>
    <col min="767" max="767" width="1.83203125" style="161" customWidth="1"/>
    <col min="768" max="768" width="14.6640625" style="161" customWidth="1"/>
    <col min="769" max="769" width="12.83203125" style="161" bestFit="1" customWidth="1"/>
    <col min="770" max="771" width="16.1640625" style="161" customWidth="1"/>
    <col min="772" max="1014" width="9.33203125" style="161"/>
    <col min="1015" max="1018" width="3" style="161" customWidth="1"/>
    <col min="1019" max="1019" width="47.33203125" style="161" customWidth="1"/>
    <col min="1020" max="1020" width="9.83203125" style="161" customWidth="1"/>
    <col min="1021" max="1021" width="1.83203125" style="161" customWidth="1"/>
    <col min="1022" max="1022" width="14.6640625" style="161" customWidth="1"/>
    <col min="1023" max="1023" width="1.83203125" style="161" customWidth="1"/>
    <col min="1024" max="1024" width="14.6640625" style="161" customWidth="1"/>
    <col min="1025" max="1025" width="12.83203125" style="161" bestFit="1" customWidth="1"/>
    <col min="1026" max="1027" width="16.1640625" style="161" customWidth="1"/>
    <col min="1028" max="1270" width="9.33203125" style="161"/>
    <col min="1271" max="1274" width="3" style="161" customWidth="1"/>
    <col min="1275" max="1275" width="47.33203125" style="161" customWidth="1"/>
    <col min="1276" max="1276" width="9.83203125" style="161" customWidth="1"/>
    <col min="1277" max="1277" width="1.83203125" style="161" customWidth="1"/>
    <col min="1278" max="1278" width="14.6640625" style="161" customWidth="1"/>
    <col min="1279" max="1279" width="1.83203125" style="161" customWidth="1"/>
    <col min="1280" max="1280" width="14.6640625" style="161" customWidth="1"/>
    <col min="1281" max="1281" width="12.83203125" style="161" bestFit="1" customWidth="1"/>
    <col min="1282" max="1283" width="16.1640625" style="161" customWidth="1"/>
    <col min="1284" max="1526" width="9.33203125" style="161"/>
    <col min="1527" max="1530" width="3" style="161" customWidth="1"/>
    <col min="1531" max="1531" width="47.33203125" style="161" customWidth="1"/>
    <col min="1532" max="1532" width="9.83203125" style="161" customWidth="1"/>
    <col min="1533" max="1533" width="1.83203125" style="161" customWidth="1"/>
    <col min="1534" max="1534" width="14.6640625" style="161" customWidth="1"/>
    <col min="1535" max="1535" width="1.83203125" style="161" customWidth="1"/>
    <col min="1536" max="1536" width="14.6640625" style="161" customWidth="1"/>
    <col min="1537" max="1537" width="12.83203125" style="161" bestFit="1" customWidth="1"/>
    <col min="1538" max="1539" width="16.1640625" style="161" customWidth="1"/>
    <col min="1540" max="1782" width="9.33203125" style="161"/>
    <col min="1783" max="1786" width="3" style="161" customWidth="1"/>
    <col min="1787" max="1787" width="47.33203125" style="161" customWidth="1"/>
    <col min="1788" max="1788" width="9.83203125" style="161" customWidth="1"/>
    <col min="1789" max="1789" width="1.83203125" style="161" customWidth="1"/>
    <col min="1790" max="1790" width="14.6640625" style="161" customWidth="1"/>
    <col min="1791" max="1791" width="1.83203125" style="161" customWidth="1"/>
    <col min="1792" max="1792" width="14.6640625" style="161" customWidth="1"/>
    <col min="1793" max="1793" width="12.83203125" style="161" bestFit="1" customWidth="1"/>
    <col min="1794" max="1795" width="16.1640625" style="161" customWidth="1"/>
    <col min="1796" max="2038" width="9.33203125" style="161"/>
    <col min="2039" max="2042" width="3" style="161" customWidth="1"/>
    <col min="2043" max="2043" width="47.33203125" style="161" customWidth="1"/>
    <col min="2044" max="2044" width="9.83203125" style="161" customWidth="1"/>
    <col min="2045" max="2045" width="1.83203125" style="161" customWidth="1"/>
    <col min="2046" max="2046" width="14.6640625" style="161" customWidth="1"/>
    <col min="2047" max="2047" width="1.83203125" style="161" customWidth="1"/>
    <col min="2048" max="2048" width="14.6640625" style="161" customWidth="1"/>
    <col min="2049" max="2049" width="12.83203125" style="161" bestFit="1" customWidth="1"/>
    <col min="2050" max="2051" width="16.1640625" style="161" customWidth="1"/>
    <col min="2052" max="2294" width="9.33203125" style="161"/>
    <col min="2295" max="2298" width="3" style="161" customWidth="1"/>
    <col min="2299" max="2299" width="47.33203125" style="161" customWidth="1"/>
    <col min="2300" max="2300" width="9.83203125" style="161" customWidth="1"/>
    <col min="2301" max="2301" width="1.83203125" style="161" customWidth="1"/>
    <col min="2302" max="2302" width="14.6640625" style="161" customWidth="1"/>
    <col min="2303" max="2303" width="1.83203125" style="161" customWidth="1"/>
    <col min="2304" max="2304" width="14.6640625" style="161" customWidth="1"/>
    <col min="2305" max="2305" width="12.83203125" style="161" bestFit="1" customWidth="1"/>
    <col min="2306" max="2307" width="16.1640625" style="161" customWidth="1"/>
    <col min="2308" max="2550" width="9.33203125" style="161"/>
    <col min="2551" max="2554" width="3" style="161" customWidth="1"/>
    <col min="2555" max="2555" width="47.33203125" style="161" customWidth="1"/>
    <col min="2556" max="2556" width="9.83203125" style="161" customWidth="1"/>
    <col min="2557" max="2557" width="1.83203125" style="161" customWidth="1"/>
    <col min="2558" max="2558" width="14.6640625" style="161" customWidth="1"/>
    <col min="2559" max="2559" width="1.83203125" style="161" customWidth="1"/>
    <col min="2560" max="2560" width="14.6640625" style="161" customWidth="1"/>
    <col min="2561" max="2561" width="12.83203125" style="161" bestFit="1" customWidth="1"/>
    <col min="2562" max="2563" width="16.1640625" style="161" customWidth="1"/>
    <col min="2564" max="2806" width="9.33203125" style="161"/>
    <col min="2807" max="2810" width="3" style="161" customWidth="1"/>
    <col min="2811" max="2811" width="47.33203125" style="161" customWidth="1"/>
    <col min="2812" max="2812" width="9.83203125" style="161" customWidth="1"/>
    <col min="2813" max="2813" width="1.83203125" style="161" customWidth="1"/>
    <col min="2814" max="2814" width="14.6640625" style="161" customWidth="1"/>
    <col min="2815" max="2815" width="1.83203125" style="161" customWidth="1"/>
    <col min="2816" max="2816" width="14.6640625" style="161" customWidth="1"/>
    <col min="2817" max="2817" width="12.83203125" style="161" bestFit="1" customWidth="1"/>
    <col min="2818" max="2819" width="16.1640625" style="161" customWidth="1"/>
    <col min="2820" max="3062" width="9.33203125" style="161"/>
    <col min="3063" max="3066" width="3" style="161" customWidth="1"/>
    <col min="3067" max="3067" width="47.33203125" style="161" customWidth="1"/>
    <col min="3068" max="3068" width="9.83203125" style="161" customWidth="1"/>
    <col min="3069" max="3069" width="1.83203125" style="161" customWidth="1"/>
    <col min="3070" max="3070" width="14.6640625" style="161" customWidth="1"/>
    <col min="3071" max="3071" width="1.83203125" style="161" customWidth="1"/>
    <col min="3072" max="3072" width="14.6640625" style="161" customWidth="1"/>
    <col min="3073" max="3073" width="12.83203125" style="161" bestFit="1" customWidth="1"/>
    <col min="3074" max="3075" width="16.1640625" style="161" customWidth="1"/>
    <col min="3076" max="3318" width="9.33203125" style="161"/>
    <col min="3319" max="3322" width="3" style="161" customWidth="1"/>
    <col min="3323" max="3323" width="47.33203125" style="161" customWidth="1"/>
    <col min="3324" max="3324" width="9.83203125" style="161" customWidth="1"/>
    <col min="3325" max="3325" width="1.83203125" style="161" customWidth="1"/>
    <col min="3326" max="3326" width="14.6640625" style="161" customWidth="1"/>
    <col min="3327" max="3327" width="1.83203125" style="161" customWidth="1"/>
    <col min="3328" max="3328" width="14.6640625" style="161" customWidth="1"/>
    <col min="3329" max="3329" width="12.83203125" style="161" bestFit="1" customWidth="1"/>
    <col min="3330" max="3331" width="16.1640625" style="161" customWidth="1"/>
    <col min="3332" max="3574" width="9.33203125" style="161"/>
    <col min="3575" max="3578" width="3" style="161" customWidth="1"/>
    <col min="3579" max="3579" width="47.33203125" style="161" customWidth="1"/>
    <col min="3580" max="3580" width="9.83203125" style="161" customWidth="1"/>
    <col min="3581" max="3581" width="1.83203125" style="161" customWidth="1"/>
    <col min="3582" max="3582" width="14.6640625" style="161" customWidth="1"/>
    <col min="3583" max="3583" width="1.83203125" style="161" customWidth="1"/>
    <col min="3584" max="3584" width="14.6640625" style="161" customWidth="1"/>
    <col min="3585" max="3585" width="12.83203125" style="161" bestFit="1" customWidth="1"/>
    <col min="3586" max="3587" width="16.1640625" style="161" customWidth="1"/>
    <col min="3588" max="3830" width="9.33203125" style="161"/>
    <col min="3831" max="3834" width="3" style="161" customWidth="1"/>
    <col min="3835" max="3835" width="47.33203125" style="161" customWidth="1"/>
    <col min="3836" max="3836" width="9.83203125" style="161" customWidth="1"/>
    <col min="3837" max="3837" width="1.83203125" style="161" customWidth="1"/>
    <col min="3838" max="3838" width="14.6640625" style="161" customWidth="1"/>
    <col min="3839" max="3839" width="1.83203125" style="161" customWidth="1"/>
    <col min="3840" max="3840" width="14.6640625" style="161" customWidth="1"/>
    <col min="3841" max="3841" width="12.83203125" style="161" bestFit="1" customWidth="1"/>
    <col min="3842" max="3843" width="16.1640625" style="161" customWidth="1"/>
    <col min="3844" max="4086" width="9.33203125" style="161"/>
    <col min="4087" max="4090" width="3" style="161" customWidth="1"/>
    <col min="4091" max="4091" width="47.33203125" style="161" customWidth="1"/>
    <col min="4092" max="4092" width="9.83203125" style="161" customWidth="1"/>
    <col min="4093" max="4093" width="1.83203125" style="161" customWidth="1"/>
    <col min="4094" max="4094" width="14.6640625" style="161" customWidth="1"/>
    <col min="4095" max="4095" width="1.83203125" style="161" customWidth="1"/>
    <col min="4096" max="4096" width="14.6640625" style="161" customWidth="1"/>
    <col min="4097" max="4097" width="12.83203125" style="161" bestFit="1" customWidth="1"/>
    <col min="4098" max="4099" width="16.1640625" style="161" customWidth="1"/>
    <col min="4100" max="4342" width="9.33203125" style="161"/>
    <col min="4343" max="4346" width="3" style="161" customWidth="1"/>
    <col min="4347" max="4347" width="47.33203125" style="161" customWidth="1"/>
    <col min="4348" max="4348" width="9.83203125" style="161" customWidth="1"/>
    <col min="4349" max="4349" width="1.83203125" style="161" customWidth="1"/>
    <col min="4350" max="4350" width="14.6640625" style="161" customWidth="1"/>
    <col min="4351" max="4351" width="1.83203125" style="161" customWidth="1"/>
    <col min="4352" max="4352" width="14.6640625" style="161" customWidth="1"/>
    <col min="4353" max="4353" width="12.83203125" style="161" bestFit="1" customWidth="1"/>
    <col min="4354" max="4355" width="16.1640625" style="161" customWidth="1"/>
    <col min="4356" max="4598" width="9.33203125" style="161"/>
    <col min="4599" max="4602" width="3" style="161" customWidth="1"/>
    <col min="4603" max="4603" width="47.33203125" style="161" customWidth="1"/>
    <col min="4604" max="4604" width="9.83203125" style="161" customWidth="1"/>
    <col min="4605" max="4605" width="1.83203125" style="161" customWidth="1"/>
    <col min="4606" max="4606" width="14.6640625" style="161" customWidth="1"/>
    <col min="4607" max="4607" width="1.83203125" style="161" customWidth="1"/>
    <col min="4608" max="4608" width="14.6640625" style="161" customWidth="1"/>
    <col min="4609" max="4609" width="12.83203125" style="161" bestFit="1" customWidth="1"/>
    <col min="4610" max="4611" width="16.1640625" style="161" customWidth="1"/>
    <col min="4612" max="4854" width="9.33203125" style="161"/>
    <col min="4855" max="4858" width="3" style="161" customWidth="1"/>
    <col min="4859" max="4859" width="47.33203125" style="161" customWidth="1"/>
    <col min="4860" max="4860" width="9.83203125" style="161" customWidth="1"/>
    <col min="4861" max="4861" width="1.83203125" style="161" customWidth="1"/>
    <col min="4862" max="4862" width="14.6640625" style="161" customWidth="1"/>
    <col min="4863" max="4863" width="1.83203125" style="161" customWidth="1"/>
    <col min="4864" max="4864" width="14.6640625" style="161" customWidth="1"/>
    <col min="4865" max="4865" width="12.83203125" style="161" bestFit="1" customWidth="1"/>
    <col min="4866" max="4867" width="16.1640625" style="161" customWidth="1"/>
    <col min="4868" max="5110" width="9.33203125" style="161"/>
    <col min="5111" max="5114" width="3" style="161" customWidth="1"/>
    <col min="5115" max="5115" width="47.33203125" style="161" customWidth="1"/>
    <col min="5116" max="5116" width="9.83203125" style="161" customWidth="1"/>
    <col min="5117" max="5117" width="1.83203125" style="161" customWidth="1"/>
    <col min="5118" max="5118" width="14.6640625" style="161" customWidth="1"/>
    <col min="5119" max="5119" width="1.83203125" style="161" customWidth="1"/>
    <col min="5120" max="5120" width="14.6640625" style="161" customWidth="1"/>
    <col min="5121" max="5121" width="12.83203125" style="161" bestFit="1" customWidth="1"/>
    <col min="5122" max="5123" width="16.1640625" style="161" customWidth="1"/>
    <col min="5124" max="5366" width="9.33203125" style="161"/>
    <col min="5367" max="5370" width="3" style="161" customWidth="1"/>
    <col min="5371" max="5371" width="47.33203125" style="161" customWidth="1"/>
    <col min="5372" max="5372" width="9.83203125" style="161" customWidth="1"/>
    <col min="5373" max="5373" width="1.83203125" style="161" customWidth="1"/>
    <col min="5374" max="5374" width="14.6640625" style="161" customWidth="1"/>
    <col min="5375" max="5375" width="1.83203125" style="161" customWidth="1"/>
    <col min="5376" max="5376" width="14.6640625" style="161" customWidth="1"/>
    <col min="5377" max="5377" width="12.83203125" style="161" bestFit="1" customWidth="1"/>
    <col min="5378" max="5379" width="16.1640625" style="161" customWidth="1"/>
    <col min="5380" max="5622" width="9.33203125" style="161"/>
    <col min="5623" max="5626" width="3" style="161" customWidth="1"/>
    <col min="5627" max="5627" width="47.33203125" style="161" customWidth="1"/>
    <col min="5628" max="5628" width="9.83203125" style="161" customWidth="1"/>
    <col min="5629" max="5629" width="1.83203125" style="161" customWidth="1"/>
    <col min="5630" max="5630" width="14.6640625" style="161" customWidth="1"/>
    <col min="5631" max="5631" width="1.83203125" style="161" customWidth="1"/>
    <col min="5632" max="5632" width="14.6640625" style="161" customWidth="1"/>
    <col min="5633" max="5633" width="12.83203125" style="161" bestFit="1" customWidth="1"/>
    <col min="5634" max="5635" width="16.1640625" style="161" customWidth="1"/>
    <col min="5636" max="5878" width="9.33203125" style="161"/>
    <col min="5879" max="5882" width="3" style="161" customWidth="1"/>
    <col min="5883" max="5883" width="47.33203125" style="161" customWidth="1"/>
    <col min="5884" max="5884" width="9.83203125" style="161" customWidth="1"/>
    <col min="5885" max="5885" width="1.83203125" style="161" customWidth="1"/>
    <col min="5886" max="5886" width="14.6640625" style="161" customWidth="1"/>
    <col min="5887" max="5887" width="1.83203125" style="161" customWidth="1"/>
    <col min="5888" max="5888" width="14.6640625" style="161" customWidth="1"/>
    <col min="5889" max="5889" width="12.83203125" style="161" bestFit="1" customWidth="1"/>
    <col min="5890" max="5891" width="16.1640625" style="161" customWidth="1"/>
    <col min="5892" max="6134" width="9.33203125" style="161"/>
    <col min="6135" max="6138" width="3" style="161" customWidth="1"/>
    <col min="6139" max="6139" width="47.33203125" style="161" customWidth="1"/>
    <col min="6140" max="6140" width="9.83203125" style="161" customWidth="1"/>
    <col min="6141" max="6141" width="1.83203125" style="161" customWidth="1"/>
    <col min="6142" max="6142" width="14.6640625" style="161" customWidth="1"/>
    <col min="6143" max="6143" width="1.83203125" style="161" customWidth="1"/>
    <col min="6144" max="6144" width="14.6640625" style="161" customWidth="1"/>
    <col min="6145" max="6145" width="12.83203125" style="161" bestFit="1" customWidth="1"/>
    <col min="6146" max="6147" width="16.1640625" style="161" customWidth="1"/>
    <col min="6148" max="6390" width="9.33203125" style="161"/>
    <col min="6391" max="6394" width="3" style="161" customWidth="1"/>
    <col min="6395" max="6395" width="47.33203125" style="161" customWidth="1"/>
    <col min="6396" max="6396" width="9.83203125" style="161" customWidth="1"/>
    <col min="6397" max="6397" width="1.83203125" style="161" customWidth="1"/>
    <col min="6398" max="6398" width="14.6640625" style="161" customWidth="1"/>
    <col min="6399" max="6399" width="1.83203125" style="161" customWidth="1"/>
    <col min="6400" max="6400" width="14.6640625" style="161" customWidth="1"/>
    <col min="6401" max="6401" width="12.83203125" style="161" bestFit="1" customWidth="1"/>
    <col min="6402" max="6403" width="16.1640625" style="161" customWidth="1"/>
    <col min="6404" max="6646" width="9.33203125" style="161"/>
    <col min="6647" max="6650" width="3" style="161" customWidth="1"/>
    <col min="6651" max="6651" width="47.33203125" style="161" customWidth="1"/>
    <col min="6652" max="6652" width="9.83203125" style="161" customWidth="1"/>
    <col min="6653" max="6653" width="1.83203125" style="161" customWidth="1"/>
    <col min="6654" max="6654" width="14.6640625" style="161" customWidth="1"/>
    <col min="6655" max="6655" width="1.83203125" style="161" customWidth="1"/>
    <col min="6656" max="6656" width="14.6640625" style="161" customWidth="1"/>
    <col min="6657" max="6657" width="12.83203125" style="161" bestFit="1" customWidth="1"/>
    <col min="6658" max="6659" width="16.1640625" style="161" customWidth="1"/>
    <col min="6660" max="6902" width="9.33203125" style="161"/>
    <col min="6903" max="6906" width="3" style="161" customWidth="1"/>
    <col min="6907" max="6907" width="47.33203125" style="161" customWidth="1"/>
    <col min="6908" max="6908" width="9.83203125" style="161" customWidth="1"/>
    <col min="6909" max="6909" width="1.83203125" style="161" customWidth="1"/>
    <col min="6910" max="6910" width="14.6640625" style="161" customWidth="1"/>
    <col min="6911" max="6911" width="1.83203125" style="161" customWidth="1"/>
    <col min="6912" max="6912" width="14.6640625" style="161" customWidth="1"/>
    <col min="6913" max="6913" width="12.83203125" style="161" bestFit="1" customWidth="1"/>
    <col min="6914" max="6915" width="16.1640625" style="161" customWidth="1"/>
    <col min="6916" max="7158" width="9.33203125" style="161"/>
    <col min="7159" max="7162" width="3" style="161" customWidth="1"/>
    <col min="7163" max="7163" width="47.33203125" style="161" customWidth="1"/>
    <col min="7164" max="7164" width="9.83203125" style="161" customWidth="1"/>
    <col min="7165" max="7165" width="1.83203125" style="161" customWidth="1"/>
    <col min="7166" max="7166" width="14.6640625" style="161" customWidth="1"/>
    <col min="7167" max="7167" width="1.83203125" style="161" customWidth="1"/>
    <col min="7168" max="7168" width="14.6640625" style="161" customWidth="1"/>
    <col min="7169" max="7169" width="12.83203125" style="161" bestFit="1" customWidth="1"/>
    <col min="7170" max="7171" width="16.1640625" style="161" customWidth="1"/>
    <col min="7172" max="7414" width="9.33203125" style="161"/>
    <col min="7415" max="7418" width="3" style="161" customWidth="1"/>
    <col min="7419" max="7419" width="47.33203125" style="161" customWidth="1"/>
    <col min="7420" max="7420" width="9.83203125" style="161" customWidth="1"/>
    <col min="7421" max="7421" width="1.83203125" style="161" customWidth="1"/>
    <col min="7422" max="7422" width="14.6640625" style="161" customWidth="1"/>
    <col min="7423" max="7423" width="1.83203125" style="161" customWidth="1"/>
    <col min="7424" max="7424" width="14.6640625" style="161" customWidth="1"/>
    <col min="7425" max="7425" width="12.83203125" style="161" bestFit="1" customWidth="1"/>
    <col min="7426" max="7427" width="16.1640625" style="161" customWidth="1"/>
    <col min="7428" max="7670" width="9.33203125" style="161"/>
    <col min="7671" max="7674" width="3" style="161" customWidth="1"/>
    <col min="7675" max="7675" width="47.33203125" style="161" customWidth="1"/>
    <col min="7676" max="7676" width="9.83203125" style="161" customWidth="1"/>
    <col min="7677" max="7677" width="1.83203125" style="161" customWidth="1"/>
    <col min="7678" max="7678" width="14.6640625" style="161" customWidth="1"/>
    <col min="7679" max="7679" width="1.83203125" style="161" customWidth="1"/>
    <col min="7680" max="7680" width="14.6640625" style="161" customWidth="1"/>
    <col min="7681" max="7681" width="12.83203125" style="161" bestFit="1" customWidth="1"/>
    <col min="7682" max="7683" width="16.1640625" style="161" customWidth="1"/>
    <col min="7684" max="7926" width="9.33203125" style="161"/>
    <col min="7927" max="7930" width="3" style="161" customWidth="1"/>
    <col min="7931" max="7931" width="47.33203125" style="161" customWidth="1"/>
    <col min="7932" max="7932" width="9.83203125" style="161" customWidth="1"/>
    <col min="7933" max="7933" width="1.83203125" style="161" customWidth="1"/>
    <col min="7934" max="7934" width="14.6640625" style="161" customWidth="1"/>
    <col min="7935" max="7935" width="1.83203125" style="161" customWidth="1"/>
    <col min="7936" max="7936" width="14.6640625" style="161" customWidth="1"/>
    <col min="7937" max="7937" width="12.83203125" style="161" bestFit="1" customWidth="1"/>
    <col min="7938" max="7939" width="16.1640625" style="161" customWidth="1"/>
    <col min="7940" max="8182" width="9.33203125" style="161"/>
    <col min="8183" max="8186" width="3" style="161" customWidth="1"/>
    <col min="8187" max="8187" width="47.33203125" style="161" customWidth="1"/>
    <col min="8188" max="8188" width="9.83203125" style="161" customWidth="1"/>
    <col min="8189" max="8189" width="1.83203125" style="161" customWidth="1"/>
    <col min="8190" max="8190" width="14.6640625" style="161" customWidth="1"/>
    <col min="8191" max="8191" width="1.83203125" style="161" customWidth="1"/>
    <col min="8192" max="8192" width="14.6640625" style="161" customWidth="1"/>
    <col min="8193" max="8193" width="12.83203125" style="161" bestFit="1" customWidth="1"/>
    <col min="8194" max="8195" width="16.1640625" style="161" customWidth="1"/>
    <col min="8196" max="8438" width="9.33203125" style="161"/>
    <col min="8439" max="8442" width="3" style="161" customWidth="1"/>
    <col min="8443" max="8443" width="47.33203125" style="161" customWidth="1"/>
    <col min="8444" max="8444" width="9.83203125" style="161" customWidth="1"/>
    <col min="8445" max="8445" width="1.83203125" style="161" customWidth="1"/>
    <col min="8446" max="8446" width="14.6640625" style="161" customWidth="1"/>
    <col min="8447" max="8447" width="1.83203125" style="161" customWidth="1"/>
    <col min="8448" max="8448" width="14.6640625" style="161" customWidth="1"/>
    <col min="8449" max="8449" width="12.83203125" style="161" bestFit="1" customWidth="1"/>
    <col min="8450" max="8451" width="16.1640625" style="161" customWidth="1"/>
    <col min="8452" max="8694" width="9.33203125" style="161"/>
    <col min="8695" max="8698" width="3" style="161" customWidth="1"/>
    <col min="8699" max="8699" width="47.33203125" style="161" customWidth="1"/>
    <col min="8700" max="8700" width="9.83203125" style="161" customWidth="1"/>
    <col min="8701" max="8701" width="1.83203125" style="161" customWidth="1"/>
    <col min="8702" max="8702" width="14.6640625" style="161" customWidth="1"/>
    <col min="8703" max="8703" width="1.83203125" style="161" customWidth="1"/>
    <col min="8704" max="8704" width="14.6640625" style="161" customWidth="1"/>
    <col min="8705" max="8705" width="12.83203125" style="161" bestFit="1" customWidth="1"/>
    <col min="8706" max="8707" width="16.1640625" style="161" customWidth="1"/>
    <col min="8708" max="8950" width="9.33203125" style="161"/>
    <col min="8951" max="8954" width="3" style="161" customWidth="1"/>
    <col min="8955" max="8955" width="47.33203125" style="161" customWidth="1"/>
    <col min="8956" max="8956" width="9.83203125" style="161" customWidth="1"/>
    <col min="8957" max="8957" width="1.83203125" style="161" customWidth="1"/>
    <col min="8958" max="8958" width="14.6640625" style="161" customWidth="1"/>
    <col min="8959" max="8959" width="1.83203125" style="161" customWidth="1"/>
    <col min="8960" max="8960" width="14.6640625" style="161" customWidth="1"/>
    <col min="8961" max="8961" width="12.83203125" style="161" bestFit="1" customWidth="1"/>
    <col min="8962" max="8963" width="16.1640625" style="161" customWidth="1"/>
    <col min="8964" max="9206" width="9.33203125" style="161"/>
    <col min="9207" max="9210" width="3" style="161" customWidth="1"/>
    <col min="9211" max="9211" width="47.33203125" style="161" customWidth="1"/>
    <col min="9212" max="9212" width="9.83203125" style="161" customWidth="1"/>
    <col min="9213" max="9213" width="1.83203125" style="161" customWidth="1"/>
    <col min="9214" max="9214" width="14.6640625" style="161" customWidth="1"/>
    <col min="9215" max="9215" width="1.83203125" style="161" customWidth="1"/>
    <col min="9216" max="9216" width="14.6640625" style="161" customWidth="1"/>
    <col min="9217" max="9217" width="12.83203125" style="161" bestFit="1" customWidth="1"/>
    <col min="9218" max="9219" width="16.1640625" style="161" customWidth="1"/>
    <col min="9220" max="9462" width="9.33203125" style="161"/>
    <col min="9463" max="9466" width="3" style="161" customWidth="1"/>
    <col min="9467" max="9467" width="47.33203125" style="161" customWidth="1"/>
    <col min="9468" max="9468" width="9.83203125" style="161" customWidth="1"/>
    <col min="9469" max="9469" width="1.83203125" style="161" customWidth="1"/>
    <col min="9470" max="9470" width="14.6640625" style="161" customWidth="1"/>
    <col min="9471" max="9471" width="1.83203125" style="161" customWidth="1"/>
    <col min="9472" max="9472" width="14.6640625" style="161" customWidth="1"/>
    <col min="9473" max="9473" width="12.83203125" style="161" bestFit="1" customWidth="1"/>
    <col min="9474" max="9475" width="16.1640625" style="161" customWidth="1"/>
    <col min="9476" max="9718" width="9.33203125" style="161"/>
    <col min="9719" max="9722" width="3" style="161" customWidth="1"/>
    <col min="9723" max="9723" width="47.33203125" style="161" customWidth="1"/>
    <col min="9724" max="9724" width="9.83203125" style="161" customWidth="1"/>
    <col min="9725" max="9725" width="1.83203125" style="161" customWidth="1"/>
    <col min="9726" max="9726" width="14.6640625" style="161" customWidth="1"/>
    <col min="9727" max="9727" width="1.83203125" style="161" customWidth="1"/>
    <col min="9728" max="9728" width="14.6640625" style="161" customWidth="1"/>
    <col min="9729" max="9729" width="12.83203125" style="161" bestFit="1" customWidth="1"/>
    <col min="9730" max="9731" width="16.1640625" style="161" customWidth="1"/>
    <col min="9732" max="9974" width="9.33203125" style="161"/>
    <col min="9975" max="9978" width="3" style="161" customWidth="1"/>
    <col min="9979" max="9979" width="47.33203125" style="161" customWidth="1"/>
    <col min="9980" max="9980" width="9.83203125" style="161" customWidth="1"/>
    <col min="9981" max="9981" width="1.83203125" style="161" customWidth="1"/>
    <col min="9982" max="9982" width="14.6640625" style="161" customWidth="1"/>
    <col min="9983" max="9983" width="1.83203125" style="161" customWidth="1"/>
    <col min="9984" max="9984" width="14.6640625" style="161" customWidth="1"/>
    <col min="9985" max="9985" width="12.83203125" style="161" bestFit="1" customWidth="1"/>
    <col min="9986" max="9987" width="16.1640625" style="161" customWidth="1"/>
    <col min="9988" max="10230" width="9.33203125" style="161"/>
    <col min="10231" max="10234" width="3" style="161" customWidth="1"/>
    <col min="10235" max="10235" width="47.33203125" style="161" customWidth="1"/>
    <col min="10236" max="10236" width="9.83203125" style="161" customWidth="1"/>
    <col min="10237" max="10237" width="1.83203125" style="161" customWidth="1"/>
    <col min="10238" max="10238" width="14.6640625" style="161" customWidth="1"/>
    <col min="10239" max="10239" width="1.83203125" style="161" customWidth="1"/>
    <col min="10240" max="10240" width="14.6640625" style="161" customWidth="1"/>
    <col min="10241" max="10241" width="12.83203125" style="161" bestFit="1" customWidth="1"/>
    <col min="10242" max="10243" width="16.1640625" style="161" customWidth="1"/>
    <col min="10244" max="10486" width="9.33203125" style="161"/>
    <col min="10487" max="10490" width="3" style="161" customWidth="1"/>
    <col min="10491" max="10491" width="47.33203125" style="161" customWidth="1"/>
    <col min="10492" max="10492" width="9.83203125" style="161" customWidth="1"/>
    <col min="10493" max="10493" width="1.83203125" style="161" customWidth="1"/>
    <col min="10494" max="10494" width="14.6640625" style="161" customWidth="1"/>
    <col min="10495" max="10495" width="1.83203125" style="161" customWidth="1"/>
    <col min="10496" max="10496" width="14.6640625" style="161" customWidth="1"/>
    <col min="10497" max="10497" width="12.83203125" style="161" bestFit="1" customWidth="1"/>
    <col min="10498" max="10499" width="16.1640625" style="161" customWidth="1"/>
    <col min="10500" max="10742" width="9.33203125" style="161"/>
    <col min="10743" max="10746" width="3" style="161" customWidth="1"/>
    <col min="10747" max="10747" width="47.33203125" style="161" customWidth="1"/>
    <col min="10748" max="10748" width="9.83203125" style="161" customWidth="1"/>
    <col min="10749" max="10749" width="1.83203125" style="161" customWidth="1"/>
    <col min="10750" max="10750" width="14.6640625" style="161" customWidth="1"/>
    <col min="10751" max="10751" width="1.83203125" style="161" customWidth="1"/>
    <col min="10752" max="10752" width="14.6640625" style="161" customWidth="1"/>
    <col min="10753" max="10753" width="12.83203125" style="161" bestFit="1" customWidth="1"/>
    <col min="10754" max="10755" width="16.1640625" style="161" customWidth="1"/>
    <col min="10756" max="10998" width="9.33203125" style="161"/>
    <col min="10999" max="11002" width="3" style="161" customWidth="1"/>
    <col min="11003" max="11003" width="47.33203125" style="161" customWidth="1"/>
    <col min="11004" max="11004" width="9.83203125" style="161" customWidth="1"/>
    <col min="11005" max="11005" width="1.83203125" style="161" customWidth="1"/>
    <col min="11006" max="11006" width="14.6640625" style="161" customWidth="1"/>
    <col min="11007" max="11007" width="1.83203125" style="161" customWidth="1"/>
    <col min="11008" max="11008" width="14.6640625" style="161" customWidth="1"/>
    <col min="11009" max="11009" width="12.83203125" style="161" bestFit="1" customWidth="1"/>
    <col min="11010" max="11011" width="16.1640625" style="161" customWidth="1"/>
    <col min="11012" max="11254" width="9.33203125" style="161"/>
    <col min="11255" max="11258" width="3" style="161" customWidth="1"/>
    <col min="11259" max="11259" width="47.33203125" style="161" customWidth="1"/>
    <col min="11260" max="11260" width="9.83203125" style="161" customWidth="1"/>
    <col min="11261" max="11261" width="1.83203125" style="161" customWidth="1"/>
    <col min="11262" max="11262" width="14.6640625" style="161" customWidth="1"/>
    <col min="11263" max="11263" width="1.83203125" style="161" customWidth="1"/>
    <col min="11264" max="11264" width="14.6640625" style="161" customWidth="1"/>
    <col min="11265" max="11265" width="12.83203125" style="161" bestFit="1" customWidth="1"/>
    <col min="11266" max="11267" width="16.1640625" style="161" customWidth="1"/>
    <col min="11268" max="11510" width="9.33203125" style="161"/>
    <col min="11511" max="11514" width="3" style="161" customWidth="1"/>
    <col min="11515" max="11515" width="47.33203125" style="161" customWidth="1"/>
    <col min="11516" max="11516" width="9.83203125" style="161" customWidth="1"/>
    <col min="11517" max="11517" width="1.83203125" style="161" customWidth="1"/>
    <col min="11518" max="11518" width="14.6640625" style="161" customWidth="1"/>
    <col min="11519" max="11519" width="1.83203125" style="161" customWidth="1"/>
    <col min="11520" max="11520" width="14.6640625" style="161" customWidth="1"/>
    <col min="11521" max="11521" width="12.83203125" style="161" bestFit="1" customWidth="1"/>
    <col min="11522" max="11523" width="16.1640625" style="161" customWidth="1"/>
    <col min="11524" max="11766" width="9.33203125" style="161"/>
    <col min="11767" max="11770" width="3" style="161" customWidth="1"/>
    <col min="11771" max="11771" width="47.33203125" style="161" customWidth="1"/>
    <col min="11772" max="11772" width="9.83203125" style="161" customWidth="1"/>
    <col min="11773" max="11773" width="1.83203125" style="161" customWidth="1"/>
    <col min="11774" max="11774" width="14.6640625" style="161" customWidth="1"/>
    <col min="11775" max="11775" width="1.83203125" style="161" customWidth="1"/>
    <col min="11776" max="11776" width="14.6640625" style="161" customWidth="1"/>
    <col min="11777" max="11777" width="12.83203125" style="161" bestFit="1" customWidth="1"/>
    <col min="11778" max="11779" width="16.1640625" style="161" customWidth="1"/>
    <col min="11780" max="12022" width="9.33203125" style="161"/>
    <col min="12023" max="12026" width="3" style="161" customWidth="1"/>
    <col min="12027" max="12027" width="47.33203125" style="161" customWidth="1"/>
    <col min="12028" max="12028" width="9.83203125" style="161" customWidth="1"/>
    <col min="12029" max="12029" width="1.83203125" style="161" customWidth="1"/>
    <col min="12030" max="12030" width="14.6640625" style="161" customWidth="1"/>
    <col min="12031" max="12031" width="1.83203125" style="161" customWidth="1"/>
    <col min="12032" max="12032" width="14.6640625" style="161" customWidth="1"/>
    <col min="12033" max="12033" width="12.83203125" style="161" bestFit="1" customWidth="1"/>
    <col min="12034" max="12035" width="16.1640625" style="161" customWidth="1"/>
    <col min="12036" max="12278" width="9.33203125" style="161"/>
    <col min="12279" max="12282" width="3" style="161" customWidth="1"/>
    <col min="12283" max="12283" width="47.33203125" style="161" customWidth="1"/>
    <col min="12284" max="12284" width="9.83203125" style="161" customWidth="1"/>
    <col min="12285" max="12285" width="1.83203125" style="161" customWidth="1"/>
    <col min="12286" max="12286" width="14.6640625" style="161" customWidth="1"/>
    <col min="12287" max="12287" width="1.83203125" style="161" customWidth="1"/>
    <col min="12288" max="12288" width="14.6640625" style="161" customWidth="1"/>
    <col min="12289" max="12289" width="12.83203125" style="161" bestFit="1" customWidth="1"/>
    <col min="12290" max="12291" width="16.1640625" style="161" customWidth="1"/>
    <col min="12292" max="12534" width="9.33203125" style="161"/>
    <col min="12535" max="12538" width="3" style="161" customWidth="1"/>
    <col min="12539" max="12539" width="47.33203125" style="161" customWidth="1"/>
    <col min="12540" max="12540" width="9.83203125" style="161" customWidth="1"/>
    <col min="12541" max="12541" width="1.83203125" style="161" customWidth="1"/>
    <col min="12542" max="12542" width="14.6640625" style="161" customWidth="1"/>
    <col min="12543" max="12543" width="1.83203125" style="161" customWidth="1"/>
    <col min="12544" max="12544" width="14.6640625" style="161" customWidth="1"/>
    <col min="12545" max="12545" width="12.83203125" style="161" bestFit="1" customWidth="1"/>
    <col min="12546" max="12547" width="16.1640625" style="161" customWidth="1"/>
    <col min="12548" max="12790" width="9.33203125" style="161"/>
    <col min="12791" max="12794" width="3" style="161" customWidth="1"/>
    <col min="12795" max="12795" width="47.33203125" style="161" customWidth="1"/>
    <col min="12796" max="12796" width="9.83203125" style="161" customWidth="1"/>
    <col min="12797" max="12797" width="1.83203125" style="161" customWidth="1"/>
    <col min="12798" max="12798" width="14.6640625" style="161" customWidth="1"/>
    <col min="12799" max="12799" width="1.83203125" style="161" customWidth="1"/>
    <col min="12800" max="12800" width="14.6640625" style="161" customWidth="1"/>
    <col min="12801" max="12801" width="12.83203125" style="161" bestFit="1" customWidth="1"/>
    <col min="12802" max="12803" width="16.1640625" style="161" customWidth="1"/>
    <col min="12804" max="13046" width="9.33203125" style="161"/>
    <col min="13047" max="13050" width="3" style="161" customWidth="1"/>
    <col min="13051" max="13051" width="47.33203125" style="161" customWidth="1"/>
    <col min="13052" max="13052" width="9.83203125" style="161" customWidth="1"/>
    <col min="13053" max="13053" width="1.83203125" style="161" customWidth="1"/>
    <col min="13054" max="13054" width="14.6640625" style="161" customWidth="1"/>
    <col min="13055" max="13055" width="1.83203125" style="161" customWidth="1"/>
    <col min="13056" max="13056" width="14.6640625" style="161" customWidth="1"/>
    <col min="13057" max="13057" width="12.83203125" style="161" bestFit="1" customWidth="1"/>
    <col min="13058" max="13059" width="16.1640625" style="161" customWidth="1"/>
    <col min="13060" max="13302" width="9.33203125" style="161"/>
    <col min="13303" max="13306" width="3" style="161" customWidth="1"/>
    <col min="13307" max="13307" width="47.33203125" style="161" customWidth="1"/>
    <col min="13308" max="13308" width="9.83203125" style="161" customWidth="1"/>
    <col min="13309" max="13309" width="1.83203125" style="161" customWidth="1"/>
    <col min="13310" max="13310" width="14.6640625" style="161" customWidth="1"/>
    <col min="13311" max="13311" width="1.83203125" style="161" customWidth="1"/>
    <col min="13312" max="13312" width="14.6640625" style="161" customWidth="1"/>
    <col min="13313" max="13313" width="12.83203125" style="161" bestFit="1" customWidth="1"/>
    <col min="13314" max="13315" width="16.1640625" style="161" customWidth="1"/>
    <col min="13316" max="13558" width="9.33203125" style="161"/>
    <col min="13559" max="13562" width="3" style="161" customWidth="1"/>
    <col min="13563" max="13563" width="47.33203125" style="161" customWidth="1"/>
    <col min="13564" max="13564" width="9.83203125" style="161" customWidth="1"/>
    <col min="13565" max="13565" width="1.83203125" style="161" customWidth="1"/>
    <col min="13566" max="13566" width="14.6640625" style="161" customWidth="1"/>
    <col min="13567" max="13567" width="1.83203125" style="161" customWidth="1"/>
    <col min="13568" max="13568" width="14.6640625" style="161" customWidth="1"/>
    <col min="13569" max="13569" width="12.83203125" style="161" bestFit="1" customWidth="1"/>
    <col min="13570" max="13571" width="16.1640625" style="161" customWidth="1"/>
    <col min="13572" max="13814" width="9.33203125" style="161"/>
    <col min="13815" max="13818" width="3" style="161" customWidth="1"/>
    <col min="13819" max="13819" width="47.33203125" style="161" customWidth="1"/>
    <col min="13820" max="13820" width="9.83203125" style="161" customWidth="1"/>
    <col min="13821" max="13821" width="1.83203125" style="161" customWidth="1"/>
    <col min="13822" max="13822" width="14.6640625" style="161" customWidth="1"/>
    <col min="13823" max="13823" width="1.83203125" style="161" customWidth="1"/>
    <col min="13824" max="13824" width="14.6640625" style="161" customWidth="1"/>
    <col min="13825" max="13825" width="12.83203125" style="161" bestFit="1" customWidth="1"/>
    <col min="13826" max="13827" width="16.1640625" style="161" customWidth="1"/>
    <col min="13828" max="14070" width="9.33203125" style="161"/>
    <col min="14071" max="14074" width="3" style="161" customWidth="1"/>
    <col min="14075" max="14075" width="47.33203125" style="161" customWidth="1"/>
    <col min="14076" max="14076" width="9.83203125" style="161" customWidth="1"/>
    <col min="14077" max="14077" width="1.83203125" style="161" customWidth="1"/>
    <col min="14078" max="14078" width="14.6640625" style="161" customWidth="1"/>
    <col min="14079" max="14079" width="1.83203125" style="161" customWidth="1"/>
    <col min="14080" max="14080" width="14.6640625" style="161" customWidth="1"/>
    <col min="14081" max="14081" width="12.83203125" style="161" bestFit="1" customWidth="1"/>
    <col min="14082" max="14083" width="16.1640625" style="161" customWidth="1"/>
    <col min="14084" max="14326" width="9.33203125" style="161"/>
    <col min="14327" max="14330" width="3" style="161" customWidth="1"/>
    <col min="14331" max="14331" width="47.33203125" style="161" customWidth="1"/>
    <col min="14332" max="14332" width="9.83203125" style="161" customWidth="1"/>
    <col min="14333" max="14333" width="1.83203125" style="161" customWidth="1"/>
    <col min="14334" max="14334" width="14.6640625" style="161" customWidth="1"/>
    <col min="14335" max="14335" width="1.83203125" style="161" customWidth="1"/>
    <col min="14336" max="14336" width="14.6640625" style="161" customWidth="1"/>
    <col min="14337" max="14337" width="12.83203125" style="161" bestFit="1" customWidth="1"/>
    <col min="14338" max="14339" width="16.1640625" style="161" customWidth="1"/>
    <col min="14340" max="14582" width="9.33203125" style="161"/>
    <col min="14583" max="14586" width="3" style="161" customWidth="1"/>
    <col min="14587" max="14587" width="47.33203125" style="161" customWidth="1"/>
    <col min="14588" max="14588" width="9.83203125" style="161" customWidth="1"/>
    <col min="14589" max="14589" width="1.83203125" style="161" customWidth="1"/>
    <col min="14590" max="14590" width="14.6640625" style="161" customWidth="1"/>
    <col min="14591" max="14591" width="1.83203125" style="161" customWidth="1"/>
    <col min="14592" max="14592" width="14.6640625" style="161" customWidth="1"/>
    <col min="14593" max="14593" width="12.83203125" style="161" bestFit="1" customWidth="1"/>
    <col min="14594" max="14595" width="16.1640625" style="161" customWidth="1"/>
    <col min="14596" max="14838" width="9.33203125" style="161"/>
    <col min="14839" max="14842" width="3" style="161" customWidth="1"/>
    <col min="14843" max="14843" width="47.33203125" style="161" customWidth="1"/>
    <col min="14844" max="14844" width="9.83203125" style="161" customWidth="1"/>
    <col min="14845" max="14845" width="1.83203125" style="161" customWidth="1"/>
    <col min="14846" max="14846" width="14.6640625" style="161" customWidth="1"/>
    <col min="14847" max="14847" width="1.83203125" style="161" customWidth="1"/>
    <col min="14848" max="14848" width="14.6640625" style="161" customWidth="1"/>
    <col min="14849" max="14849" width="12.83203125" style="161" bestFit="1" customWidth="1"/>
    <col min="14850" max="14851" width="16.1640625" style="161" customWidth="1"/>
    <col min="14852" max="15094" width="9.33203125" style="161"/>
    <col min="15095" max="15098" width="3" style="161" customWidth="1"/>
    <col min="15099" max="15099" width="47.33203125" style="161" customWidth="1"/>
    <col min="15100" max="15100" width="9.83203125" style="161" customWidth="1"/>
    <col min="15101" max="15101" width="1.83203125" style="161" customWidth="1"/>
    <col min="15102" max="15102" width="14.6640625" style="161" customWidth="1"/>
    <col min="15103" max="15103" width="1.83203125" style="161" customWidth="1"/>
    <col min="15104" max="15104" width="14.6640625" style="161" customWidth="1"/>
    <col min="15105" max="15105" width="12.83203125" style="161" bestFit="1" customWidth="1"/>
    <col min="15106" max="15107" width="16.1640625" style="161" customWidth="1"/>
    <col min="15108" max="15350" width="9.33203125" style="161"/>
    <col min="15351" max="15354" width="3" style="161" customWidth="1"/>
    <col min="15355" max="15355" width="47.33203125" style="161" customWidth="1"/>
    <col min="15356" max="15356" width="9.83203125" style="161" customWidth="1"/>
    <col min="15357" max="15357" width="1.83203125" style="161" customWidth="1"/>
    <col min="15358" max="15358" width="14.6640625" style="161" customWidth="1"/>
    <col min="15359" max="15359" width="1.83203125" style="161" customWidth="1"/>
    <col min="15360" max="15360" width="14.6640625" style="161" customWidth="1"/>
    <col min="15361" max="15361" width="12.83203125" style="161" bestFit="1" customWidth="1"/>
    <col min="15362" max="15363" width="16.1640625" style="161" customWidth="1"/>
    <col min="15364" max="15606" width="9.33203125" style="161"/>
    <col min="15607" max="15610" width="3" style="161" customWidth="1"/>
    <col min="15611" max="15611" width="47.33203125" style="161" customWidth="1"/>
    <col min="15612" max="15612" width="9.83203125" style="161" customWidth="1"/>
    <col min="15613" max="15613" width="1.83203125" style="161" customWidth="1"/>
    <col min="15614" max="15614" width="14.6640625" style="161" customWidth="1"/>
    <col min="15615" max="15615" width="1.83203125" style="161" customWidth="1"/>
    <col min="15616" max="15616" width="14.6640625" style="161" customWidth="1"/>
    <col min="15617" max="15617" width="12.83203125" style="161" bestFit="1" customWidth="1"/>
    <col min="15618" max="15619" width="16.1640625" style="161" customWidth="1"/>
    <col min="15620" max="15862" width="9.33203125" style="161"/>
    <col min="15863" max="15866" width="3" style="161" customWidth="1"/>
    <col min="15867" max="15867" width="47.33203125" style="161" customWidth="1"/>
    <col min="15868" max="15868" width="9.83203125" style="161" customWidth="1"/>
    <col min="15869" max="15869" width="1.83203125" style="161" customWidth="1"/>
    <col min="15870" max="15870" width="14.6640625" style="161" customWidth="1"/>
    <col min="15871" max="15871" width="1.83203125" style="161" customWidth="1"/>
    <col min="15872" max="15872" width="14.6640625" style="161" customWidth="1"/>
    <col min="15873" max="15873" width="12.83203125" style="161" bestFit="1" customWidth="1"/>
    <col min="15874" max="15875" width="16.1640625" style="161" customWidth="1"/>
    <col min="15876" max="16118" width="9.33203125" style="161"/>
    <col min="16119" max="16122" width="3" style="161" customWidth="1"/>
    <col min="16123" max="16123" width="47.33203125" style="161" customWidth="1"/>
    <col min="16124" max="16124" width="9.83203125" style="161" customWidth="1"/>
    <col min="16125" max="16125" width="1.83203125" style="161" customWidth="1"/>
    <col min="16126" max="16126" width="14.6640625" style="161" customWidth="1"/>
    <col min="16127" max="16127" width="1.83203125" style="161" customWidth="1"/>
    <col min="16128" max="16128" width="14.6640625" style="161" customWidth="1"/>
    <col min="16129" max="16129" width="12.83203125" style="161" bestFit="1" customWidth="1"/>
    <col min="16130" max="16131" width="16.1640625" style="161" customWidth="1"/>
    <col min="16132" max="16380" width="9.33203125" style="161"/>
    <col min="16381" max="16384" width="10.6640625" style="161" customWidth="1"/>
  </cols>
  <sheetData>
    <row r="1" spans="1:9" s="151" customFormat="1" ht="16.5" customHeight="1">
      <c r="A1" s="180" t="s">
        <v>130</v>
      </c>
      <c r="C1" s="152"/>
      <c r="D1" s="152"/>
      <c r="E1" s="153"/>
      <c r="G1" s="154"/>
      <c r="I1" s="154"/>
    </row>
    <row r="2" spans="1:9" s="151" customFormat="1" ht="16.5" customHeight="1">
      <c r="A2" s="180" t="s">
        <v>34</v>
      </c>
      <c r="C2" s="152"/>
      <c r="D2" s="152"/>
      <c r="E2" s="153"/>
      <c r="G2" s="154"/>
      <c r="I2" s="154"/>
    </row>
    <row r="3" spans="1:9" s="151" customFormat="1" ht="16.5" customHeight="1">
      <c r="A3" s="62" t="s">
        <v>126</v>
      </c>
      <c r="B3" s="155"/>
      <c r="C3" s="156"/>
      <c r="D3" s="156"/>
      <c r="E3" s="157"/>
      <c r="F3" s="155"/>
      <c r="G3" s="158"/>
      <c r="H3" s="155"/>
      <c r="I3" s="158"/>
    </row>
    <row r="4" spans="1:9" s="151" customFormat="1" ht="16.5" customHeight="1">
      <c r="C4" s="152"/>
      <c r="D4" s="152"/>
      <c r="E4" s="153"/>
      <c r="G4" s="159"/>
      <c r="I4" s="159"/>
    </row>
    <row r="5" spans="1:9" s="151" customFormat="1" ht="16.5" customHeight="1">
      <c r="C5" s="152"/>
      <c r="D5" s="152"/>
      <c r="E5" s="153"/>
      <c r="G5" s="159"/>
      <c r="I5" s="159"/>
    </row>
    <row r="6" spans="1:9" ht="16.5" customHeight="1">
      <c r="A6" s="160"/>
      <c r="C6" s="162"/>
      <c r="D6" s="162"/>
      <c r="E6" s="60"/>
      <c r="F6" s="61"/>
      <c r="G6" s="132" t="s">
        <v>71</v>
      </c>
      <c r="H6" s="132"/>
      <c r="I6" s="132" t="s">
        <v>72</v>
      </c>
    </row>
    <row r="7" spans="1:9" ht="16.5" customHeight="1">
      <c r="A7" s="160"/>
      <c r="C7" s="162"/>
      <c r="D7" s="162"/>
      <c r="E7" s="60"/>
      <c r="F7" s="61"/>
      <c r="G7" s="133" t="s">
        <v>0</v>
      </c>
      <c r="H7" s="132"/>
      <c r="I7" s="133" t="s">
        <v>8</v>
      </c>
    </row>
    <row r="8" spans="1:9" ht="16.5" customHeight="1">
      <c r="A8" s="160"/>
      <c r="C8" s="162"/>
      <c r="D8" s="162"/>
      <c r="E8" s="60"/>
      <c r="F8" s="61"/>
      <c r="G8" s="123" t="s">
        <v>125</v>
      </c>
      <c r="H8" s="124"/>
      <c r="I8" s="123" t="s">
        <v>97</v>
      </c>
    </row>
    <row r="9" spans="1:9" ht="16.5" customHeight="1">
      <c r="A9" s="160"/>
      <c r="C9" s="162"/>
      <c r="D9" s="162"/>
      <c r="E9" s="63" t="s">
        <v>1</v>
      </c>
      <c r="F9" s="61"/>
      <c r="G9" s="125" t="s">
        <v>51</v>
      </c>
      <c r="H9" s="124"/>
      <c r="I9" s="125" t="s">
        <v>51</v>
      </c>
    </row>
    <row r="10" spans="1:9" s="181" customFormat="1" ht="16.5" customHeight="1">
      <c r="A10" s="180" t="s">
        <v>87</v>
      </c>
      <c r="C10" s="182"/>
      <c r="D10" s="182"/>
      <c r="E10" s="183"/>
      <c r="F10" s="184"/>
      <c r="G10" s="185"/>
      <c r="H10" s="184"/>
      <c r="I10" s="186"/>
    </row>
    <row r="11" spans="1:9" ht="16.5" customHeight="1">
      <c r="A11" s="151"/>
      <c r="C11" s="162"/>
      <c r="D11" s="162"/>
      <c r="E11" s="164"/>
      <c r="F11" s="160"/>
      <c r="G11" s="144"/>
      <c r="H11" s="160"/>
      <c r="I11" s="145"/>
    </row>
    <row r="12" spans="1:9" s="181" customFormat="1" ht="16.5" customHeight="1">
      <c r="A12" s="180" t="s">
        <v>12</v>
      </c>
      <c r="C12" s="182"/>
      <c r="D12" s="182"/>
      <c r="E12" s="187"/>
      <c r="G12" s="188"/>
      <c r="I12" s="176"/>
    </row>
    <row r="13" spans="1:9" ht="16.5" customHeight="1">
      <c r="A13" s="151"/>
      <c r="C13" s="162"/>
      <c r="D13" s="162"/>
      <c r="G13" s="146"/>
      <c r="I13" s="176"/>
    </row>
    <row r="14" spans="1:9" s="181" customFormat="1" ht="16.5" customHeight="1">
      <c r="A14" s="181" t="s">
        <v>37</v>
      </c>
      <c r="C14" s="182"/>
      <c r="D14" s="182"/>
      <c r="E14" s="187"/>
      <c r="G14" s="189">
        <v>16663166</v>
      </c>
      <c r="I14" s="177">
        <v>214672252</v>
      </c>
    </row>
    <row r="15" spans="1:9" s="181" customFormat="1" ht="16.5" customHeight="1">
      <c r="A15" s="181" t="s">
        <v>38</v>
      </c>
      <c r="C15" s="182"/>
      <c r="D15" s="190"/>
      <c r="E15" s="187">
        <v>6</v>
      </c>
      <c r="G15" s="189">
        <v>291432519</v>
      </c>
      <c r="I15" s="177">
        <v>219498472</v>
      </c>
    </row>
    <row r="16" spans="1:9" s="181" customFormat="1" ht="16.5" customHeight="1">
      <c r="A16" s="191" t="s">
        <v>39</v>
      </c>
      <c r="B16" s="191"/>
      <c r="C16" s="182"/>
      <c r="D16" s="190"/>
      <c r="E16" s="187">
        <v>7</v>
      </c>
      <c r="G16" s="189">
        <v>415550475</v>
      </c>
      <c r="I16" s="177">
        <v>348599712</v>
      </c>
    </row>
    <row r="17" spans="1:11" s="181" customFormat="1" ht="16.5" customHeight="1">
      <c r="A17" s="191" t="s">
        <v>40</v>
      </c>
      <c r="C17" s="182"/>
      <c r="D17" s="190"/>
      <c r="E17" s="187">
        <v>8</v>
      </c>
      <c r="G17" s="189">
        <v>78989398</v>
      </c>
      <c r="I17" s="177">
        <v>86344593</v>
      </c>
    </row>
    <row r="18" spans="1:11" s="181" customFormat="1" ht="16.5" customHeight="1">
      <c r="A18" s="181" t="s">
        <v>41</v>
      </c>
      <c r="C18" s="182"/>
      <c r="D18" s="190"/>
      <c r="E18" s="187"/>
      <c r="G18" s="192">
        <v>54313739</v>
      </c>
      <c r="I18" s="178">
        <v>50242669</v>
      </c>
    </row>
    <row r="19" spans="1:11" ht="16.5" customHeight="1">
      <c r="A19" s="166"/>
      <c r="C19" s="162"/>
      <c r="D19" s="165"/>
      <c r="G19" s="148"/>
      <c r="I19" s="177"/>
    </row>
    <row r="20" spans="1:11" s="181" customFormat="1" ht="16.5" customHeight="1">
      <c r="A20" s="193" t="s">
        <v>13</v>
      </c>
      <c r="C20" s="193"/>
      <c r="D20" s="182"/>
      <c r="E20" s="187"/>
      <c r="G20" s="192">
        <f>+SUM(G14:G18)</f>
        <v>856949297</v>
      </c>
      <c r="I20" s="178">
        <f>+SUM(I14:I18)</f>
        <v>919357698</v>
      </c>
      <c r="J20" s="194"/>
      <c r="K20" s="195"/>
    </row>
    <row r="21" spans="1:11" ht="16.5" customHeight="1">
      <c r="A21" s="166"/>
      <c r="C21" s="162"/>
      <c r="D21" s="165"/>
      <c r="G21" s="148"/>
      <c r="I21" s="177"/>
    </row>
    <row r="22" spans="1:11" s="181" customFormat="1" ht="16.5" customHeight="1">
      <c r="A22" s="180" t="s">
        <v>14</v>
      </c>
      <c r="E22" s="187"/>
      <c r="G22" s="188"/>
      <c r="I22" s="176"/>
    </row>
    <row r="23" spans="1:11" ht="16.5" customHeight="1">
      <c r="A23" s="166"/>
      <c r="C23" s="162"/>
      <c r="D23" s="165"/>
      <c r="G23" s="148"/>
      <c r="I23" s="177"/>
    </row>
    <row r="24" spans="1:11" s="181" customFormat="1" ht="16.5" customHeight="1">
      <c r="A24" s="181" t="s">
        <v>100</v>
      </c>
      <c r="C24" s="182"/>
      <c r="D24" s="190"/>
      <c r="E24" s="187"/>
      <c r="G24" s="189">
        <v>23300010</v>
      </c>
      <c r="I24" s="177">
        <v>23461950</v>
      </c>
    </row>
    <row r="25" spans="1:11" s="181" customFormat="1" ht="16.5" customHeight="1">
      <c r="A25" s="181" t="s">
        <v>42</v>
      </c>
      <c r="C25" s="182"/>
      <c r="D25" s="182"/>
      <c r="E25" s="187">
        <v>9</v>
      </c>
      <c r="G25" s="189">
        <v>5360511</v>
      </c>
      <c r="I25" s="177">
        <v>5499891</v>
      </c>
    </row>
    <row r="26" spans="1:11" s="181" customFormat="1" ht="16.5" customHeight="1">
      <c r="A26" s="181" t="s">
        <v>101</v>
      </c>
      <c r="C26" s="182"/>
      <c r="D26" s="182"/>
      <c r="E26" s="187"/>
      <c r="G26" s="189">
        <v>237313</v>
      </c>
      <c r="I26" s="177">
        <v>215482</v>
      </c>
    </row>
    <row r="27" spans="1:11" s="181" customFormat="1" ht="16.5" customHeight="1">
      <c r="A27" s="181" t="s">
        <v>89</v>
      </c>
      <c r="C27" s="182"/>
      <c r="D27" s="182"/>
      <c r="E27" s="187">
        <v>9</v>
      </c>
      <c r="G27" s="189">
        <v>16374748</v>
      </c>
      <c r="I27" s="177">
        <v>17982378</v>
      </c>
    </row>
    <row r="28" spans="1:11" s="181" customFormat="1" ht="16.5" customHeight="1">
      <c r="A28" s="181" t="s">
        <v>102</v>
      </c>
      <c r="C28" s="182"/>
      <c r="D28" s="182"/>
      <c r="E28" s="187"/>
      <c r="G28" s="189">
        <v>910092</v>
      </c>
      <c r="I28" s="177">
        <v>1825080</v>
      </c>
    </row>
    <row r="29" spans="1:11" s="181" customFormat="1" ht="16.5" customHeight="1">
      <c r="A29" s="181" t="s">
        <v>31</v>
      </c>
      <c r="C29" s="182"/>
      <c r="D29" s="182"/>
      <c r="E29" s="187">
        <v>10</v>
      </c>
      <c r="G29" s="192">
        <v>58502159</v>
      </c>
      <c r="I29" s="178">
        <v>50520056</v>
      </c>
    </row>
    <row r="30" spans="1:11" ht="16.5" customHeight="1">
      <c r="A30" s="166"/>
      <c r="C30" s="162"/>
      <c r="D30" s="165"/>
      <c r="G30" s="148"/>
      <c r="I30" s="177"/>
    </row>
    <row r="31" spans="1:11" s="181" customFormat="1" ht="16.5" customHeight="1">
      <c r="A31" s="180" t="s">
        <v>15</v>
      </c>
      <c r="B31" s="184"/>
      <c r="C31" s="182"/>
      <c r="D31" s="182"/>
      <c r="E31" s="187"/>
      <c r="G31" s="192">
        <f>SUM(G24:G29)</f>
        <v>104684833</v>
      </c>
      <c r="I31" s="178">
        <f>SUM(I24:I29)</f>
        <v>99504837</v>
      </c>
    </row>
    <row r="32" spans="1:11" ht="16.5" customHeight="1">
      <c r="A32" s="166"/>
      <c r="C32" s="162"/>
      <c r="D32" s="165"/>
      <c r="G32" s="148"/>
      <c r="I32" s="177"/>
    </row>
    <row r="33" spans="1:9" s="181" customFormat="1" ht="16.5" customHeight="1" thickBot="1">
      <c r="A33" s="196" t="s">
        <v>19</v>
      </c>
      <c r="B33" s="184"/>
      <c r="C33" s="182"/>
      <c r="D33" s="182"/>
      <c r="E33" s="187"/>
      <c r="G33" s="197">
        <f>SUM(G20+G31)</f>
        <v>961634130</v>
      </c>
      <c r="I33" s="179">
        <f>SUM(I20+I31)</f>
        <v>1018862535</v>
      </c>
    </row>
    <row r="34" spans="1:9" ht="16.5" customHeight="1" thickTop="1">
      <c r="A34" s="151"/>
      <c r="B34" s="160"/>
      <c r="C34" s="162"/>
      <c r="D34" s="162"/>
      <c r="G34" s="149"/>
      <c r="I34" s="149"/>
    </row>
    <row r="35" spans="1:9" ht="16.5" customHeight="1">
      <c r="A35" s="151"/>
      <c r="B35" s="160"/>
      <c r="C35" s="162"/>
      <c r="D35" s="162"/>
      <c r="G35" s="149"/>
      <c r="I35" s="149"/>
    </row>
    <row r="36" spans="1:9" ht="16.5" customHeight="1">
      <c r="A36" s="151"/>
      <c r="B36" s="160"/>
      <c r="C36" s="162"/>
      <c r="D36" s="162"/>
      <c r="G36" s="149"/>
      <c r="I36" s="149"/>
    </row>
    <row r="37" spans="1:9" ht="16.5" customHeight="1">
      <c r="A37" s="151"/>
      <c r="B37" s="160"/>
      <c r="C37" s="162"/>
      <c r="D37" s="162"/>
      <c r="G37" s="149"/>
      <c r="I37" s="149"/>
    </row>
    <row r="38" spans="1:9" ht="16.5" customHeight="1">
      <c r="A38" s="151"/>
      <c r="B38" s="160"/>
      <c r="C38" s="162"/>
      <c r="D38" s="162"/>
      <c r="G38" s="149"/>
      <c r="I38" s="149"/>
    </row>
    <row r="39" spans="1:9" ht="16.5" customHeight="1">
      <c r="A39" s="151"/>
      <c r="B39" s="160"/>
      <c r="C39" s="162"/>
      <c r="D39" s="162"/>
      <c r="G39" s="149"/>
      <c r="I39" s="149"/>
    </row>
    <row r="40" spans="1:9" ht="16.5" customHeight="1">
      <c r="A40" s="151"/>
      <c r="B40" s="160"/>
      <c r="C40" s="162"/>
      <c r="D40" s="162"/>
      <c r="G40" s="149"/>
      <c r="I40" s="149"/>
    </row>
    <row r="41" spans="1:9" ht="15.75" customHeight="1">
      <c r="A41" s="151"/>
      <c r="B41" s="160"/>
      <c r="C41" s="162"/>
      <c r="D41" s="162"/>
      <c r="G41" s="149"/>
      <c r="I41" s="149"/>
    </row>
    <row r="42" spans="1:9" ht="16.5" customHeight="1">
      <c r="A42" s="151"/>
      <c r="B42" s="160"/>
      <c r="C42" s="162"/>
      <c r="D42" s="162"/>
      <c r="G42" s="149"/>
      <c r="I42" s="149"/>
    </row>
    <row r="43" spans="1:9" ht="16.5" customHeight="1">
      <c r="A43" s="168"/>
      <c r="C43" s="162"/>
      <c r="D43" s="162"/>
      <c r="G43" s="149"/>
      <c r="I43" s="149"/>
    </row>
    <row r="44" spans="1:9" ht="16.5" customHeight="1">
      <c r="A44" s="168"/>
      <c r="C44" s="162"/>
      <c r="D44" s="162"/>
      <c r="G44" s="149"/>
      <c r="I44" s="149"/>
    </row>
    <row r="45" spans="1:9" ht="16.5" customHeight="1">
      <c r="A45" s="225" t="s">
        <v>120</v>
      </c>
      <c r="B45" s="225"/>
      <c r="C45" s="225"/>
      <c r="D45" s="225"/>
      <c r="E45" s="225"/>
      <c r="F45" s="225"/>
      <c r="G45" s="225"/>
      <c r="H45" s="225"/>
      <c r="I45" s="225"/>
    </row>
    <row r="46" spans="1:9" ht="16.5" customHeight="1">
      <c r="A46" s="225" t="s">
        <v>121</v>
      </c>
      <c r="B46" s="225"/>
      <c r="C46" s="225"/>
      <c r="D46" s="225"/>
      <c r="E46" s="225"/>
      <c r="F46" s="225"/>
      <c r="G46" s="225"/>
      <c r="H46" s="225"/>
      <c r="I46" s="225"/>
    </row>
    <row r="47" spans="1:9" ht="16.5" customHeight="1">
      <c r="A47" s="169"/>
      <c r="C47" s="162"/>
      <c r="D47" s="162"/>
      <c r="G47" s="149"/>
      <c r="I47" s="149"/>
    </row>
    <row r="48" spans="1:9" ht="16.5" customHeight="1">
      <c r="A48" s="169"/>
      <c r="C48" s="162"/>
      <c r="D48" s="162"/>
      <c r="G48" s="149"/>
      <c r="I48" s="149"/>
    </row>
    <row r="49" spans="1:9" ht="16.5" customHeight="1">
      <c r="A49" s="169"/>
      <c r="C49" s="162"/>
      <c r="D49" s="162"/>
      <c r="G49" s="149"/>
      <c r="I49" s="149"/>
    </row>
    <row r="50" spans="1:9" ht="21.95" customHeight="1">
      <c r="A50" s="169"/>
      <c r="C50" s="162"/>
      <c r="D50" s="162"/>
      <c r="G50" s="149"/>
      <c r="I50" s="149"/>
    </row>
    <row r="51" spans="1:9" s="151" customFormat="1" ht="16.5" customHeight="1">
      <c r="A51" s="226" t="s">
        <v>76</v>
      </c>
      <c r="B51" s="226"/>
      <c r="C51" s="226"/>
      <c r="D51" s="226"/>
      <c r="E51" s="226"/>
      <c r="F51" s="226"/>
      <c r="G51" s="226"/>
      <c r="H51" s="170"/>
      <c r="I51" s="150"/>
    </row>
    <row r="52" spans="1:9" s="151" customFormat="1" ht="16.5" customHeight="1">
      <c r="A52" s="180" t="s">
        <v>130</v>
      </c>
      <c r="C52" s="152"/>
      <c r="D52" s="152"/>
      <c r="E52" s="153"/>
      <c r="G52" s="154"/>
      <c r="I52" s="154"/>
    </row>
    <row r="53" spans="1:9" s="180" customFormat="1" ht="16.5" customHeight="1">
      <c r="A53" s="180" t="s">
        <v>34</v>
      </c>
      <c r="C53" s="193"/>
      <c r="D53" s="193"/>
      <c r="E53" s="153"/>
      <c r="F53" s="151"/>
      <c r="G53" s="154"/>
      <c r="H53" s="151"/>
      <c r="I53" s="154"/>
    </row>
    <row r="54" spans="1:9" ht="16.5" customHeight="1">
      <c r="A54" s="198" t="str">
        <f>A3</f>
        <v>As at 31 March 2023</v>
      </c>
      <c r="B54" s="198"/>
      <c r="C54" s="199"/>
      <c r="D54" s="199"/>
      <c r="E54" s="200"/>
      <c r="F54" s="198"/>
      <c r="G54" s="9"/>
      <c r="H54" s="198"/>
      <c r="I54" s="9"/>
    </row>
    <row r="55" spans="1:9" ht="16.5" customHeight="1">
      <c r="A55" s="151"/>
      <c r="B55" s="151"/>
      <c r="C55" s="162"/>
      <c r="D55" s="162"/>
      <c r="G55" s="149"/>
      <c r="I55" s="149"/>
    </row>
    <row r="56" spans="1:9" ht="15" customHeight="1">
      <c r="A56" s="151"/>
      <c r="B56" s="151"/>
      <c r="C56" s="162"/>
      <c r="D56" s="162"/>
      <c r="G56" s="149"/>
      <c r="I56" s="149"/>
    </row>
    <row r="57" spans="1:9" ht="15" customHeight="1">
      <c r="A57" s="160"/>
      <c r="C57" s="162"/>
      <c r="D57" s="162"/>
      <c r="E57" s="60"/>
      <c r="F57" s="61"/>
      <c r="G57" s="132" t="s">
        <v>71</v>
      </c>
      <c r="H57" s="132"/>
      <c r="I57" s="132" t="s">
        <v>72</v>
      </c>
    </row>
    <row r="58" spans="1:9" ht="15" customHeight="1">
      <c r="A58" s="160"/>
      <c r="C58" s="162"/>
      <c r="D58" s="162"/>
      <c r="E58" s="60"/>
      <c r="F58" s="61"/>
      <c r="G58" s="133" t="s">
        <v>0</v>
      </c>
      <c r="H58" s="132"/>
      <c r="I58" s="133" t="s">
        <v>8</v>
      </c>
    </row>
    <row r="59" spans="1:9" ht="15" customHeight="1">
      <c r="A59" s="160"/>
      <c r="C59" s="162"/>
      <c r="D59" s="162"/>
      <c r="E59" s="60"/>
      <c r="F59" s="61"/>
      <c r="G59" s="123" t="s">
        <v>125</v>
      </c>
      <c r="H59" s="124"/>
      <c r="I59" s="123" t="s">
        <v>97</v>
      </c>
    </row>
    <row r="60" spans="1:9" s="181" customFormat="1" ht="15" customHeight="1">
      <c r="A60" s="160"/>
      <c r="B60" s="161"/>
      <c r="C60" s="162"/>
      <c r="D60" s="162"/>
      <c r="E60" s="63" t="s">
        <v>1</v>
      </c>
      <c r="F60" s="61"/>
      <c r="G60" s="125" t="s">
        <v>51</v>
      </c>
      <c r="H60" s="124"/>
      <c r="I60" s="125" t="s">
        <v>51</v>
      </c>
    </row>
    <row r="61" spans="1:9" ht="12.95" customHeight="1">
      <c r="A61" s="196" t="s">
        <v>88</v>
      </c>
      <c r="B61" s="181"/>
      <c r="C61" s="182"/>
      <c r="D61" s="182"/>
      <c r="E61" s="187"/>
      <c r="F61" s="181"/>
      <c r="G61" s="189"/>
      <c r="H61" s="181"/>
      <c r="I61" s="177"/>
    </row>
    <row r="62" spans="1:9" s="181" customFormat="1" ht="15" customHeight="1">
      <c r="A62" s="151"/>
      <c r="B62" s="161"/>
      <c r="C62" s="152"/>
      <c r="D62" s="162"/>
      <c r="E62" s="163"/>
      <c r="F62" s="161"/>
      <c r="G62" s="173"/>
      <c r="H62" s="161"/>
      <c r="I62" s="175"/>
    </row>
    <row r="63" spans="1:9" ht="12" customHeight="1">
      <c r="A63" s="180" t="s">
        <v>16</v>
      </c>
      <c r="B63" s="181"/>
      <c r="C63" s="182"/>
      <c r="D63" s="182"/>
      <c r="E63" s="187"/>
      <c r="F63" s="181"/>
      <c r="G63" s="189"/>
      <c r="H63" s="181"/>
      <c r="I63" s="177"/>
    </row>
    <row r="64" spans="1:9" s="181" customFormat="1" ht="15" customHeight="1">
      <c r="A64" s="151"/>
      <c r="B64" s="161"/>
      <c r="C64" s="152"/>
      <c r="D64" s="162"/>
      <c r="E64" s="163"/>
      <c r="F64" s="161"/>
      <c r="G64" s="173"/>
      <c r="H64" s="161"/>
      <c r="I64" s="175"/>
    </row>
    <row r="65" spans="1:11" s="181" customFormat="1" ht="15" customHeight="1">
      <c r="A65" s="202" t="s">
        <v>122</v>
      </c>
      <c r="B65" s="191"/>
      <c r="C65" s="193"/>
      <c r="D65" s="182"/>
      <c r="E65" s="187">
        <v>11</v>
      </c>
      <c r="G65" s="189">
        <v>11294623</v>
      </c>
      <c r="I65" s="177">
        <v>10615395</v>
      </c>
    </row>
    <row r="66" spans="1:11" s="181" customFormat="1" ht="15" customHeight="1">
      <c r="A66" s="202" t="s">
        <v>32</v>
      </c>
      <c r="C66" s="182"/>
      <c r="D66" s="182"/>
      <c r="E66" s="187">
        <v>12</v>
      </c>
      <c r="G66" s="189">
        <v>253979567</v>
      </c>
      <c r="I66" s="177">
        <v>321363985</v>
      </c>
    </row>
    <row r="67" spans="1:11" s="181" customFormat="1" ht="15" customHeight="1">
      <c r="A67" s="202" t="s">
        <v>44</v>
      </c>
      <c r="B67" s="202"/>
      <c r="C67" s="182"/>
      <c r="D67" s="182"/>
      <c r="E67" s="187">
        <v>13</v>
      </c>
      <c r="G67" s="189">
        <v>19058999</v>
      </c>
      <c r="I67" s="177">
        <v>19626835</v>
      </c>
    </row>
    <row r="68" spans="1:11" s="181" customFormat="1" ht="15" customHeight="1">
      <c r="A68" s="202" t="s">
        <v>73</v>
      </c>
      <c r="C68" s="182"/>
      <c r="D68" s="182"/>
      <c r="E68" s="187">
        <v>11</v>
      </c>
      <c r="G68" s="189">
        <v>5912239</v>
      </c>
      <c r="I68" s="177">
        <v>6137627</v>
      </c>
    </row>
    <row r="69" spans="1:11" ht="12.95" customHeight="1">
      <c r="A69" s="181" t="s">
        <v>7</v>
      </c>
      <c r="B69" s="202"/>
      <c r="C69" s="181"/>
      <c r="D69" s="181"/>
      <c r="E69" s="187"/>
      <c r="F69" s="181"/>
      <c r="G69" s="192">
        <v>17392186</v>
      </c>
      <c r="H69" s="181"/>
      <c r="I69" s="178">
        <v>16145746</v>
      </c>
    </row>
    <row r="70" spans="1:11" s="181" customFormat="1" ht="15" customHeight="1">
      <c r="A70" s="161"/>
      <c r="B70" s="161"/>
      <c r="C70" s="162"/>
      <c r="D70" s="162"/>
      <c r="E70" s="163"/>
      <c r="F70" s="161"/>
      <c r="G70" s="148"/>
      <c r="H70" s="161"/>
      <c r="I70" s="149"/>
    </row>
    <row r="71" spans="1:11" ht="12.95" customHeight="1">
      <c r="A71" s="180" t="s">
        <v>17</v>
      </c>
      <c r="B71" s="181"/>
      <c r="C71" s="181"/>
      <c r="D71" s="181"/>
      <c r="E71" s="187"/>
      <c r="F71" s="181"/>
      <c r="G71" s="204">
        <f>SUM(G65:G69)</f>
        <v>307637614</v>
      </c>
      <c r="H71" s="181"/>
      <c r="I71" s="203">
        <f>SUM(I65:I69)</f>
        <v>373889588</v>
      </c>
    </row>
    <row r="72" spans="1:11" s="181" customFormat="1" ht="15" customHeight="1">
      <c r="A72" s="161"/>
      <c r="B72" s="161"/>
      <c r="C72" s="162"/>
      <c r="D72" s="162"/>
      <c r="E72" s="163"/>
      <c r="F72" s="161"/>
      <c r="G72" s="148"/>
      <c r="H72" s="161"/>
      <c r="I72" s="149"/>
    </row>
    <row r="73" spans="1:11" ht="12.95" customHeight="1">
      <c r="A73" s="180" t="s">
        <v>18</v>
      </c>
      <c r="B73" s="181"/>
      <c r="C73" s="182"/>
      <c r="D73" s="182"/>
      <c r="E73" s="187"/>
      <c r="F73" s="181"/>
      <c r="G73" s="188"/>
      <c r="H73" s="181"/>
      <c r="I73" s="176"/>
    </row>
    <row r="74" spans="1:11" s="181" customFormat="1" ht="15" customHeight="1">
      <c r="A74" s="161"/>
      <c r="B74" s="161"/>
      <c r="C74" s="162"/>
      <c r="D74" s="162"/>
      <c r="E74" s="163"/>
      <c r="F74" s="161"/>
      <c r="G74" s="148"/>
      <c r="H74" s="161"/>
      <c r="I74" s="149"/>
      <c r="K74" s="219"/>
    </row>
    <row r="75" spans="1:11" s="181" customFormat="1" ht="15" customHeight="1">
      <c r="A75" s="205" t="s">
        <v>45</v>
      </c>
      <c r="C75" s="182"/>
      <c r="D75" s="182"/>
      <c r="E75" s="187">
        <v>11</v>
      </c>
      <c r="G75" s="189">
        <v>9667125</v>
      </c>
      <c r="I75" s="177">
        <v>12928670</v>
      </c>
    </row>
    <row r="76" spans="1:11" s="181" customFormat="1" ht="15" customHeight="1">
      <c r="A76" s="181" t="s">
        <v>74</v>
      </c>
      <c r="B76" s="202"/>
      <c r="E76" s="187">
        <v>11</v>
      </c>
      <c r="G76" s="189">
        <v>6381181</v>
      </c>
      <c r="I76" s="177">
        <v>7721320</v>
      </c>
    </row>
    <row r="77" spans="1:11" s="181" customFormat="1" ht="15" customHeight="1">
      <c r="A77" s="202" t="s">
        <v>25</v>
      </c>
      <c r="B77" s="202"/>
      <c r="E77" s="187"/>
      <c r="G77" s="189">
        <v>3997559</v>
      </c>
      <c r="I77" s="177">
        <v>3683941</v>
      </c>
    </row>
    <row r="78" spans="1:11" ht="12.95" customHeight="1">
      <c r="A78" s="202" t="s">
        <v>46</v>
      </c>
      <c r="B78" s="202"/>
      <c r="C78" s="181"/>
      <c r="D78" s="181"/>
      <c r="E78" s="187">
        <v>14</v>
      </c>
      <c r="F78" s="181"/>
      <c r="G78" s="192">
        <v>19465955</v>
      </c>
      <c r="H78" s="181"/>
      <c r="I78" s="178">
        <v>11569085</v>
      </c>
    </row>
    <row r="79" spans="1:11" s="181" customFormat="1" ht="15" customHeight="1">
      <c r="A79" s="161"/>
      <c r="B79" s="161"/>
      <c r="C79" s="162"/>
      <c r="D79" s="162"/>
      <c r="E79" s="163"/>
      <c r="F79" s="161"/>
      <c r="G79" s="189"/>
      <c r="I79" s="177"/>
    </row>
    <row r="80" spans="1:11" ht="12.95" customHeight="1">
      <c r="A80" s="196" t="s">
        <v>103</v>
      </c>
      <c r="B80" s="181"/>
      <c r="C80" s="181"/>
      <c r="D80" s="182"/>
      <c r="E80" s="187"/>
      <c r="F80" s="181"/>
      <c r="G80" s="192">
        <f>SUM(G75:G78)</f>
        <v>39511820</v>
      </c>
      <c r="H80" s="181"/>
      <c r="I80" s="178">
        <f>SUM(I75:I78)</f>
        <v>35903016</v>
      </c>
    </row>
    <row r="81" spans="1:11" s="181" customFormat="1" ht="15" customHeight="1">
      <c r="A81" s="161"/>
      <c r="B81" s="161"/>
      <c r="C81" s="162"/>
      <c r="D81" s="162"/>
      <c r="E81" s="163"/>
      <c r="F81" s="161"/>
      <c r="G81" s="148"/>
      <c r="H81" s="161"/>
      <c r="I81" s="149"/>
    </row>
    <row r="82" spans="1:11" ht="12.95" customHeight="1">
      <c r="A82" s="196" t="s">
        <v>20</v>
      </c>
      <c r="B82" s="181"/>
      <c r="C82" s="181"/>
      <c r="D82" s="181"/>
      <c r="E82" s="187"/>
      <c r="F82" s="181"/>
      <c r="G82" s="192">
        <f>SUM(G71+G80)</f>
        <v>347149434</v>
      </c>
      <c r="H82" s="181"/>
      <c r="I82" s="178">
        <f>SUM(I71+I80)</f>
        <v>409792604</v>
      </c>
    </row>
    <row r="83" spans="1:11" ht="12.95" customHeight="1">
      <c r="A83" s="167"/>
      <c r="G83" s="148"/>
      <c r="I83" s="149"/>
    </row>
    <row r="84" spans="1:11" s="181" customFormat="1" ht="15" customHeight="1">
      <c r="A84" s="161"/>
      <c r="B84" s="161"/>
      <c r="C84" s="162"/>
      <c r="D84" s="162"/>
      <c r="E84" s="163"/>
      <c r="F84" s="161"/>
      <c r="G84" s="146"/>
      <c r="H84" s="161"/>
      <c r="I84" s="147"/>
    </row>
    <row r="85" spans="1:11" ht="12.95" customHeight="1">
      <c r="A85" s="196" t="s">
        <v>29</v>
      </c>
      <c r="B85" s="181"/>
      <c r="C85" s="182"/>
      <c r="D85" s="182"/>
      <c r="E85" s="187"/>
      <c r="F85" s="181"/>
      <c r="G85" s="189"/>
      <c r="H85" s="181"/>
      <c r="I85" s="177"/>
    </row>
    <row r="86" spans="1:11" s="181" customFormat="1" ht="15" customHeight="1">
      <c r="A86" s="161"/>
      <c r="B86" s="161"/>
      <c r="C86" s="162"/>
      <c r="D86" s="162"/>
      <c r="E86" s="163"/>
      <c r="F86" s="161"/>
      <c r="G86" s="146"/>
      <c r="H86" s="161"/>
      <c r="I86" s="147"/>
    </row>
    <row r="87" spans="1:11" s="181" customFormat="1" ht="15" customHeight="1">
      <c r="A87" s="181" t="s">
        <v>2</v>
      </c>
      <c r="B87" s="202"/>
      <c r="C87" s="206"/>
      <c r="D87" s="206"/>
      <c r="E87" s="187"/>
      <c r="G87" s="189"/>
      <c r="I87" s="177"/>
    </row>
    <row r="88" spans="1:11" s="181" customFormat="1" ht="15" customHeight="1">
      <c r="A88" s="202"/>
      <c r="B88" s="181" t="s">
        <v>23</v>
      </c>
      <c r="C88" s="206"/>
      <c r="D88" s="206"/>
      <c r="E88" s="187"/>
      <c r="G88" s="189"/>
      <c r="I88" s="177"/>
    </row>
    <row r="89" spans="1:11" ht="12.95" customHeight="1" thickBot="1">
      <c r="A89" s="202"/>
      <c r="B89" s="210" t="s">
        <v>113</v>
      </c>
      <c r="C89" s="201"/>
      <c r="D89" s="210"/>
      <c r="E89" s="187"/>
      <c r="F89" s="181"/>
      <c r="G89" s="197">
        <v>215000000</v>
      </c>
      <c r="H89" s="181"/>
      <c r="I89" s="179">
        <v>215000000</v>
      </c>
    </row>
    <row r="90" spans="1:11" s="181" customFormat="1" ht="15" customHeight="1" thickTop="1">
      <c r="A90" s="168"/>
      <c r="B90" s="174"/>
      <c r="C90" s="161"/>
      <c r="D90" s="174"/>
      <c r="E90" s="163"/>
      <c r="F90" s="161"/>
      <c r="G90" s="173"/>
      <c r="H90" s="161"/>
      <c r="I90" s="175"/>
    </row>
    <row r="91" spans="1:11" s="181" customFormat="1" ht="15" customHeight="1">
      <c r="A91" s="202"/>
      <c r="B91" s="181" t="s">
        <v>43</v>
      </c>
      <c r="C91" s="206"/>
      <c r="D91" s="206"/>
      <c r="E91" s="187"/>
      <c r="G91" s="189"/>
      <c r="I91" s="177"/>
    </row>
    <row r="92" spans="1:11" s="181" customFormat="1" ht="15" customHeight="1">
      <c r="A92" s="202"/>
      <c r="B92" s="210" t="s">
        <v>135</v>
      </c>
      <c r="C92" s="206"/>
      <c r="D92" s="206"/>
      <c r="E92" s="187"/>
      <c r="G92" s="207">
        <f>'5'!D24</f>
        <v>215000000</v>
      </c>
      <c r="I92" s="177">
        <v>215000000</v>
      </c>
    </row>
    <row r="93" spans="1:11" s="181" customFormat="1" ht="15" customHeight="1">
      <c r="A93" s="201" t="s">
        <v>131</v>
      </c>
      <c r="B93" s="213"/>
      <c r="C93" s="213"/>
      <c r="D93" s="213"/>
      <c r="E93" s="214"/>
      <c r="G93" s="189">
        <f>'5'!F24</f>
        <v>365378656</v>
      </c>
      <c r="I93" s="177">
        <v>365378656</v>
      </c>
    </row>
    <row r="94" spans="1:11" s="181" customFormat="1" ht="15" customHeight="1">
      <c r="A94" s="201" t="s">
        <v>10</v>
      </c>
      <c r="B94" s="213"/>
      <c r="C94" s="213"/>
      <c r="D94" s="213"/>
      <c r="E94" s="214"/>
      <c r="G94" s="189"/>
      <c r="I94" s="177"/>
    </row>
    <row r="95" spans="1:11" s="181" customFormat="1" ht="15" customHeight="1">
      <c r="A95" s="201"/>
      <c r="B95" s="213" t="s">
        <v>104</v>
      </c>
      <c r="C95" s="213"/>
      <c r="D95" s="213"/>
      <c r="E95" s="214"/>
      <c r="G95" s="189">
        <f>'5'!H24</f>
        <v>2675000</v>
      </c>
      <c r="I95" s="177">
        <v>2675000</v>
      </c>
    </row>
    <row r="96" spans="1:11" s="181" customFormat="1" ht="15" customHeight="1">
      <c r="A96" s="201"/>
      <c r="B96" s="201" t="s">
        <v>9</v>
      </c>
      <c r="C96" s="213"/>
      <c r="D96" s="213"/>
      <c r="E96" s="214"/>
      <c r="G96" s="189">
        <f>'5'!J24</f>
        <v>28700425</v>
      </c>
      <c r="I96" s="177">
        <v>23285660</v>
      </c>
      <c r="J96" s="208"/>
      <c r="K96" s="208"/>
    </row>
    <row r="97" spans="1:11" ht="12.95" customHeight="1">
      <c r="A97" s="201" t="s">
        <v>75</v>
      </c>
      <c r="B97" s="201"/>
      <c r="C97" s="213"/>
      <c r="D97" s="213"/>
      <c r="E97" s="214"/>
      <c r="F97" s="181"/>
      <c r="G97" s="192">
        <f>'5'!L24</f>
        <v>2730615</v>
      </c>
      <c r="H97" s="181"/>
      <c r="I97" s="220">
        <v>2730615</v>
      </c>
    </row>
    <row r="98" spans="1:11" s="181" customFormat="1" ht="15" customHeight="1">
      <c r="A98" s="168"/>
      <c r="B98" s="174"/>
      <c r="C98" s="161"/>
      <c r="D98" s="174"/>
      <c r="E98" s="163"/>
      <c r="F98" s="161"/>
      <c r="G98" s="173"/>
      <c r="H98" s="161"/>
      <c r="I98" s="147"/>
      <c r="K98" s="208"/>
    </row>
    <row r="99" spans="1:11" ht="12.95" customHeight="1">
      <c r="A99" s="196" t="s">
        <v>26</v>
      </c>
      <c r="B99" s="181"/>
      <c r="C99" s="182"/>
      <c r="D99" s="182"/>
      <c r="E99" s="187"/>
      <c r="F99" s="181"/>
      <c r="G99" s="192">
        <f>SUM(G92:G97)</f>
        <v>614484696</v>
      </c>
      <c r="H99" s="181"/>
      <c r="I99" s="178">
        <f>SUM(I92:I97)</f>
        <v>609069931</v>
      </c>
    </row>
    <row r="100" spans="1:11" s="181" customFormat="1" ht="15" customHeight="1">
      <c r="A100" s="168"/>
      <c r="B100" s="174"/>
      <c r="C100" s="161"/>
      <c r="D100" s="174"/>
      <c r="E100" s="163"/>
      <c r="F100" s="161"/>
      <c r="G100" s="173"/>
      <c r="H100" s="161"/>
      <c r="I100" s="175"/>
    </row>
    <row r="101" spans="1:11" ht="15" customHeight="1" thickBot="1">
      <c r="A101" s="196" t="s">
        <v>27</v>
      </c>
      <c r="B101" s="180"/>
      <c r="C101" s="182"/>
      <c r="D101" s="182"/>
      <c r="E101" s="187"/>
      <c r="F101" s="181"/>
      <c r="G101" s="197">
        <f>SUM(G82+G99)</f>
        <v>961634130</v>
      </c>
      <c r="H101" s="181"/>
      <c r="I101" s="179">
        <f>SUM(I82+I99)</f>
        <v>1018862535</v>
      </c>
    </row>
    <row r="102" spans="1:11" ht="26.25" customHeight="1" thickTop="1">
      <c r="A102" s="151"/>
      <c r="B102" s="151"/>
      <c r="C102" s="162"/>
      <c r="D102" s="162"/>
      <c r="G102" s="149"/>
      <c r="I102" s="149"/>
    </row>
    <row r="103" spans="1:11" ht="24" customHeight="1">
      <c r="A103" s="151"/>
      <c r="B103" s="151"/>
      <c r="C103" s="162"/>
      <c r="D103" s="162"/>
      <c r="G103" s="149"/>
      <c r="I103" s="149"/>
    </row>
    <row r="107" spans="1:11" ht="16.5" customHeight="1">
      <c r="A107" s="209" t="str">
        <f>A51</f>
        <v>The accompanying notes form part of this interim financial information.</v>
      </c>
      <c r="B107" s="170"/>
      <c r="C107" s="171"/>
      <c r="D107" s="171"/>
      <c r="E107" s="172"/>
      <c r="F107" s="170"/>
      <c r="G107" s="150"/>
      <c r="H107" s="170"/>
      <c r="I107" s="150"/>
    </row>
  </sheetData>
  <mergeCells count="3">
    <mergeCell ref="A45:I45"/>
    <mergeCell ref="A46:I46"/>
    <mergeCell ref="A51:G51"/>
  </mergeCells>
  <pageMargins left="1" right="0.5" top="0.5" bottom="0.6" header="0.49" footer="0.4"/>
  <pageSetup paperSize="9" firstPageNumber="2" orientation="portrait" useFirstPageNumber="1" horizontalDpi="1200" verticalDpi="1200" r:id="rId1"/>
  <headerFooter>
    <oddFooter>&amp;R&amp;9&amp;P</oddFooter>
  </headerFooter>
  <rowBreaks count="1" manualBreakCount="1">
    <brk id="5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tabSelected="1" topLeftCell="A4" zoomScaleNormal="100" zoomScaleSheetLayoutView="90" workbookViewId="0">
      <selection activeCell="P16" sqref="P16"/>
    </sheetView>
  </sheetViews>
  <sheetFormatPr defaultColWidth="9.33203125" defaultRowHeight="16.5" customHeight="1"/>
  <cols>
    <col min="1" max="4" width="1.83203125" style="35" customWidth="1"/>
    <col min="5" max="5" width="51.83203125" style="35" customWidth="1"/>
    <col min="6" max="6" width="7.33203125" style="47" bestFit="1" customWidth="1"/>
    <col min="7" max="7" width="1.83203125" style="35" customWidth="1"/>
    <col min="8" max="8" width="18" style="116" customWidth="1"/>
    <col min="9" max="9" width="1.83203125" style="116" customWidth="1"/>
    <col min="10" max="10" width="18" style="116" customWidth="1"/>
    <col min="11" max="16384" width="9.33203125" style="35"/>
  </cols>
  <sheetData>
    <row r="1" spans="1:10" ht="16.5" customHeight="1">
      <c r="A1" s="180" t="s">
        <v>130</v>
      </c>
      <c r="B1" s="151"/>
      <c r="C1" s="152"/>
      <c r="D1" s="152"/>
    </row>
    <row r="2" spans="1:10" ht="16.5" customHeight="1">
      <c r="A2" s="43" t="s">
        <v>83</v>
      </c>
    </row>
    <row r="3" spans="1:10" ht="16.5" customHeight="1">
      <c r="A3" s="48" t="s">
        <v>129</v>
      </c>
      <c r="B3" s="49"/>
      <c r="C3" s="49"/>
      <c r="D3" s="49"/>
      <c r="E3" s="49"/>
      <c r="F3" s="50"/>
      <c r="G3" s="49"/>
      <c r="H3" s="128"/>
      <c r="I3" s="128"/>
      <c r="J3" s="128"/>
    </row>
    <row r="6" spans="1:10" s="51" customFormat="1" ht="16.5" customHeight="1">
      <c r="H6" s="67" t="s">
        <v>71</v>
      </c>
      <c r="I6" s="67"/>
      <c r="J6" s="67" t="s">
        <v>71</v>
      </c>
    </row>
    <row r="7" spans="1:10" ht="16.5" customHeight="1">
      <c r="A7" s="51"/>
      <c r="B7" s="51"/>
      <c r="C7" s="51"/>
      <c r="D7" s="51"/>
      <c r="E7" s="51"/>
      <c r="F7" s="51"/>
      <c r="G7" s="51"/>
      <c r="H7" s="123" t="s">
        <v>125</v>
      </c>
      <c r="I7" s="124"/>
      <c r="J7" s="123" t="s">
        <v>97</v>
      </c>
    </row>
    <row r="8" spans="1:10" ht="16.5" customHeight="1">
      <c r="A8" s="51"/>
      <c r="B8" s="51"/>
      <c r="C8" s="51"/>
      <c r="D8" s="51"/>
      <c r="E8" s="51"/>
      <c r="F8" s="52" t="s">
        <v>1</v>
      </c>
      <c r="G8" s="53"/>
      <c r="H8" s="125" t="s">
        <v>51</v>
      </c>
      <c r="I8" s="67"/>
      <c r="J8" s="125" t="s">
        <v>51</v>
      </c>
    </row>
    <row r="9" spans="1:10" ht="16.5" customHeight="1">
      <c r="A9" s="51"/>
      <c r="B9" s="51"/>
      <c r="C9" s="51"/>
      <c r="D9" s="51"/>
      <c r="E9" s="51"/>
      <c r="F9" s="54"/>
      <c r="G9" s="53"/>
      <c r="H9" s="126"/>
      <c r="I9" s="67"/>
      <c r="J9" s="67"/>
    </row>
    <row r="10" spans="1:10" ht="16.5" customHeight="1">
      <c r="A10" s="35" t="s">
        <v>90</v>
      </c>
      <c r="B10" s="51"/>
      <c r="C10" s="51"/>
      <c r="D10" s="51"/>
      <c r="E10" s="51"/>
      <c r="F10" s="55">
        <v>4</v>
      </c>
      <c r="G10" s="53"/>
      <c r="H10" s="111">
        <v>226275254</v>
      </c>
      <c r="I10" s="112"/>
      <c r="J10" s="112">
        <v>167694215</v>
      </c>
    </row>
    <row r="11" spans="1:10" ht="16.5" customHeight="1">
      <c r="A11" s="35" t="s">
        <v>91</v>
      </c>
      <c r="C11" s="51"/>
      <c r="D11" s="51"/>
      <c r="E11" s="51"/>
      <c r="F11" s="55">
        <v>4</v>
      </c>
      <c r="G11" s="53"/>
      <c r="H11" s="127">
        <v>72764236</v>
      </c>
      <c r="J11" s="128">
        <v>64237487</v>
      </c>
    </row>
    <row r="12" spans="1:10" ht="16.5" customHeight="1">
      <c r="B12" s="51"/>
      <c r="C12" s="51"/>
      <c r="D12" s="51"/>
      <c r="E12" s="51"/>
      <c r="F12" s="54"/>
      <c r="G12" s="53"/>
      <c r="H12" s="115"/>
      <c r="I12" s="112"/>
    </row>
    <row r="13" spans="1:10" ht="16.5" customHeight="1">
      <c r="A13" s="43" t="s">
        <v>47</v>
      </c>
      <c r="B13" s="51"/>
      <c r="C13" s="51"/>
      <c r="D13" s="51"/>
      <c r="E13" s="51"/>
      <c r="F13" s="54"/>
      <c r="G13" s="53"/>
      <c r="H13" s="127">
        <f>SUM(H10:H11)</f>
        <v>299039490</v>
      </c>
      <c r="I13" s="112"/>
      <c r="J13" s="128">
        <f>SUM(J10:J11)</f>
        <v>231931702</v>
      </c>
    </row>
    <row r="14" spans="1:10" ht="16.5" customHeight="1">
      <c r="B14" s="51"/>
      <c r="C14" s="51"/>
      <c r="D14" s="51"/>
      <c r="E14" s="51"/>
      <c r="F14" s="54"/>
      <c r="G14" s="53"/>
      <c r="H14" s="115"/>
      <c r="I14" s="112"/>
    </row>
    <row r="15" spans="1:10" ht="16.5" customHeight="1">
      <c r="A15" s="35" t="s">
        <v>48</v>
      </c>
      <c r="B15" s="51"/>
      <c r="C15" s="51"/>
      <c r="D15" s="51"/>
      <c r="E15" s="51"/>
      <c r="F15" s="54"/>
      <c r="G15" s="53"/>
      <c r="H15" s="115">
        <v>-200743748</v>
      </c>
      <c r="I15" s="112"/>
      <c r="J15" s="116">
        <v>-147749247</v>
      </c>
    </row>
    <row r="16" spans="1:10" ht="16.5" customHeight="1">
      <c r="A16" s="35" t="s">
        <v>49</v>
      </c>
      <c r="B16" s="51"/>
      <c r="C16" s="51"/>
      <c r="D16" s="51"/>
      <c r="E16" s="51"/>
      <c r="F16" s="54"/>
      <c r="G16" s="53"/>
      <c r="H16" s="127">
        <v>-72337056</v>
      </c>
      <c r="I16" s="112"/>
      <c r="J16" s="128">
        <v>-56251336</v>
      </c>
    </row>
    <row r="17" spans="1:10" ht="16.5" customHeight="1">
      <c r="B17" s="51"/>
      <c r="C17" s="51"/>
      <c r="D17" s="51"/>
      <c r="E17" s="51"/>
      <c r="F17" s="54"/>
      <c r="G17" s="53"/>
      <c r="H17" s="115"/>
      <c r="I17" s="112"/>
    </row>
    <row r="18" spans="1:10" ht="16.5" customHeight="1">
      <c r="A18" s="43" t="s">
        <v>50</v>
      </c>
      <c r="B18" s="51"/>
      <c r="C18" s="51"/>
      <c r="D18" s="51"/>
      <c r="E18" s="51"/>
      <c r="F18" s="54"/>
      <c r="G18" s="53"/>
      <c r="H18" s="127">
        <f>SUM(H15:H16)</f>
        <v>-273080804</v>
      </c>
      <c r="I18" s="112"/>
      <c r="J18" s="128">
        <f>SUM(J15:J16)</f>
        <v>-204000583</v>
      </c>
    </row>
    <row r="19" spans="1:10" ht="16.5" customHeight="1">
      <c r="B19" s="51"/>
      <c r="C19" s="51"/>
      <c r="D19" s="51"/>
      <c r="E19" s="51"/>
      <c r="F19" s="54"/>
      <c r="G19" s="53"/>
      <c r="H19" s="115"/>
      <c r="I19" s="112"/>
    </row>
    <row r="20" spans="1:10" ht="16.5" customHeight="1">
      <c r="A20" s="43" t="s">
        <v>22</v>
      </c>
      <c r="B20" s="51"/>
      <c r="C20" s="51"/>
      <c r="D20" s="51"/>
      <c r="E20" s="51"/>
      <c r="F20" s="54"/>
      <c r="G20" s="53"/>
      <c r="H20" s="115">
        <f>+H13+H18</f>
        <v>25958686</v>
      </c>
      <c r="I20" s="112"/>
      <c r="J20" s="116">
        <f>+J13+J18</f>
        <v>27931119</v>
      </c>
    </row>
    <row r="21" spans="1:10" ht="16.5" customHeight="1">
      <c r="A21" s="35" t="s">
        <v>3</v>
      </c>
      <c r="B21" s="51"/>
      <c r="C21" s="51"/>
      <c r="D21" s="51"/>
      <c r="E21" s="51"/>
      <c r="F21" s="54"/>
      <c r="G21" s="53"/>
      <c r="H21" s="127">
        <v>231103</v>
      </c>
      <c r="I21" s="112"/>
      <c r="J21" s="128">
        <v>1053877</v>
      </c>
    </row>
    <row r="22" spans="1:10" ht="16.5" customHeight="1">
      <c r="A22" s="43"/>
      <c r="B22" s="51"/>
      <c r="C22" s="51"/>
      <c r="D22" s="51"/>
      <c r="E22" s="51"/>
      <c r="F22" s="54"/>
      <c r="G22" s="53"/>
      <c r="H22" s="115"/>
      <c r="I22" s="112"/>
    </row>
    <row r="23" spans="1:10" ht="16.5" customHeight="1">
      <c r="A23" s="43" t="s">
        <v>52</v>
      </c>
      <c r="B23" s="51"/>
      <c r="C23" s="51"/>
      <c r="D23" s="51"/>
      <c r="E23" s="51"/>
      <c r="F23" s="54"/>
      <c r="G23" s="53"/>
      <c r="H23" s="115">
        <f>SUM(H20:H21)</f>
        <v>26189789</v>
      </c>
      <c r="I23" s="112"/>
      <c r="J23" s="116">
        <f>SUM(J20:J21)</f>
        <v>28984996</v>
      </c>
    </row>
    <row r="24" spans="1:10" ht="16.5" customHeight="1">
      <c r="A24" s="43"/>
      <c r="B24" s="51"/>
      <c r="C24" s="51"/>
      <c r="D24" s="51"/>
      <c r="E24" s="51"/>
      <c r="F24" s="54"/>
      <c r="G24" s="53"/>
      <c r="H24" s="115"/>
      <c r="I24" s="112"/>
    </row>
    <row r="25" spans="1:10" ht="16.5" customHeight="1">
      <c r="A25" s="35" t="s">
        <v>77</v>
      </c>
      <c r="B25" s="51"/>
      <c r="C25" s="51"/>
      <c r="D25" s="51"/>
      <c r="E25" s="51"/>
      <c r="F25" s="55"/>
      <c r="G25" s="53"/>
      <c r="H25" s="111">
        <v>-4926783</v>
      </c>
      <c r="I25" s="112"/>
      <c r="J25" s="112">
        <v>-4346810</v>
      </c>
    </row>
    <row r="26" spans="1:10" ht="16.5" customHeight="1">
      <c r="A26" s="35" t="s">
        <v>21</v>
      </c>
      <c r="B26" s="51"/>
      <c r="C26" s="51"/>
      <c r="D26" s="51"/>
      <c r="E26" s="51"/>
      <c r="F26" s="55"/>
      <c r="G26" s="53"/>
      <c r="H26" s="127">
        <v>-13854962</v>
      </c>
      <c r="I26" s="112"/>
      <c r="J26" s="128">
        <v>-12536994</v>
      </c>
    </row>
    <row r="27" spans="1:10" ht="16.5" customHeight="1">
      <c r="A27" s="43"/>
      <c r="B27" s="51"/>
      <c r="C27" s="51"/>
      <c r="D27" s="51"/>
      <c r="E27" s="51"/>
      <c r="F27" s="55"/>
      <c r="G27" s="53"/>
      <c r="H27" s="115"/>
      <c r="I27" s="112"/>
    </row>
    <row r="28" spans="1:10" ht="16.5" customHeight="1">
      <c r="A28" s="43" t="s">
        <v>53</v>
      </c>
      <c r="B28" s="56"/>
      <c r="C28" s="51"/>
      <c r="D28" s="51"/>
      <c r="E28" s="51"/>
      <c r="F28" s="54"/>
      <c r="G28" s="53"/>
      <c r="H28" s="82">
        <f>H25+H26</f>
        <v>-18781745</v>
      </c>
      <c r="I28" s="91"/>
      <c r="J28" s="92">
        <f>J25+J26</f>
        <v>-16883804</v>
      </c>
    </row>
    <row r="29" spans="1:10" s="46" customFormat="1" ht="16.5" customHeight="1">
      <c r="B29" s="57"/>
      <c r="C29" s="57"/>
      <c r="D29" s="57"/>
      <c r="E29" s="57"/>
      <c r="F29" s="55"/>
      <c r="G29" s="58"/>
      <c r="H29" s="129"/>
      <c r="I29" s="130"/>
      <c r="J29" s="130"/>
    </row>
    <row r="30" spans="1:10" ht="16.5" customHeight="1">
      <c r="A30" s="43" t="s">
        <v>123</v>
      </c>
      <c r="B30" s="56"/>
      <c r="C30" s="51"/>
      <c r="D30" s="51"/>
      <c r="E30" s="51"/>
      <c r="F30" s="54"/>
      <c r="G30" s="53"/>
      <c r="H30" s="111">
        <f>H23+H28</f>
        <v>7408044</v>
      </c>
      <c r="I30" s="67"/>
      <c r="J30" s="112">
        <f>J23+J28</f>
        <v>12101192</v>
      </c>
    </row>
    <row r="31" spans="1:10" ht="16.5" customHeight="1">
      <c r="A31" s="59" t="s">
        <v>54</v>
      </c>
      <c r="B31" s="59"/>
      <c r="C31" s="51"/>
      <c r="D31" s="51"/>
      <c r="E31" s="51"/>
      <c r="F31" s="54"/>
      <c r="G31" s="53"/>
      <c r="H31" s="82">
        <v>-433835</v>
      </c>
      <c r="I31" s="112"/>
      <c r="J31" s="92">
        <v>-1006903</v>
      </c>
    </row>
    <row r="32" spans="1:10" ht="16.5" customHeight="1">
      <c r="A32" s="59"/>
      <c r="B32" s="59"/>
      <c r="C32" s="51"/>
      <c r="D32" s="51"/>
      <c r="E32" s="51"/>
      <c r="F32" s="54"/>
      <c r="G32" s="53"/>
      <c r="H32" s="126"/>
      <c r="I32" s="67"/>
      <c r="J32" s="67"/>
    </row>
    <row r="33" spans="1:10" ht="16.5" customHeight="1">
      <c r="A33" s="43" t="s">
        <v>55</v>
      </c>
      <c r="B33" s="51"/>
      <c r="C33" s="51"/>
      <c r="D33" s="51"/>
      <c r="E33" s="51"/>
      <c r="F33" s="54"/>
      <c r="G33" s="53"/>
      <c r="H33" s="90">
        <f>SUM(H30:H31)</f>
        <v>6974209</v>
      </c>
      <c r="I33" s="91"/>
      <c r="J33" s="91">
        <f>SUM(J30:J31)</f>
        <v>11094289</v>
      </c>
    </row>
    <row r="34" spans="1:10" ht="16.5" customHeight="1">
      <c r="A34" s="35" t="s">
        <v>56</v>
      </c>
      <c r="B34" s="51"/>
      <c r="C34" s="51"/>
      <c r="D34" s="51"/>
      <c r="E34" s="51"/>
      <c r="F34" s="29">
        <v>15</v>
      </c>
      <c r="G34" s="53"/>
      <c r="H34" s="82">
        <v>-1559444</v>
      </c>
      <c r="I34" s="91"/>
      <c r="J34" s="92">
        <v>-2608470</v>
      </c>
    </row>
    <row r="35" spans="1:10" ht="16.5" customHeight="1">
      <c r="A35" s="43"/>
      <c r="B35" s="59"/>
      <c r="C35" s="51"/>
      <c r="D35" s="51"/>
      <c r="E35" s="51"/>
      <c r="F35" s="55"/>
      <c r="G35" s="53"/>
      <c r="H35" s="90"/>
      <c r="I35" s="91"/>
      <c r="J35" s="91"/>
    </row>
    <row r="36" spans="1:10" ht="16.5" customHeight="1" thickBot="1">
      <c r="A36" s="43" t="s">
        <v>92</v>
      </c>
      <c r="B36" s="51"/>
      <c r="C36" s="59"/>
      <c r="D36" s="51"/>
      <c r="E36" s="51"/>
      <c r="F36" s="55"/>
      <c r="G36" s="53"/>
      <c r="H36" s="93">
        <f>+H33+H34</f>
        <v>5414765</v>
      </c>
      <c r="I36" s="91"/>
      <c r="J36" s="131">
        <f>+J33+J34</f>
        <v>8485819</v>
      </c>
    </row>
    <row r="37" spans="1:10" ht="16.5" customHeight="1" thickTop="1">
      <c r="B37" s="51"/>
      <c r="C37" s="51"/>
      <c r="D37" s="51"/>
      <c r="E37" s="51"/>
      <c r="F37" s="55"/>
      <c r="G37" s="53"/>
      <c r="H37" s="129"/>
      <c r="I37" s="130"/>
      <c r="J37" s="130"/>
    </row>
    <row r="38" spans="1:10" ht="16.5" customHeight="1">
      <c r="B38" s="51"/>
      <c r="C38" s="51"/>
      <c r="D38" s="51"/>
      <c r="E38" s="51"/>
      <c r="F38" s="55"/>
      <c r="G38" s="53"/>
      <c r="H38" s="129"/>
      <c r="I38" s="130"/>
      <c r="J38" s="130"/>
    </row>
    <row r="39" spans="1:10" ht="16.5" customHeight="1">
      <c r="A39" s="43" t="s">
        <v>57</v>
      </c>
      <c r="B39" s="51"/>
      <c r="C39" s="51"/>
      <c r="D39" s="51"/>
      <c r="E39" s="51"/>
      <c r="F39" s="55"/>
      <c r="G39" s="53"/>
      <c r="H39" s="111"/>
      <c r="I39" s="91"/>
      <c r="J39" s="112"/>
    </row>
    <row r="40" spans="1:10" ht="16.5" customHeight="1">
      <c r="B40" s="51"/>
      <c r="C40" s="51"/>
      <c r="D40" s="51"/>
      <c r="E40" s="51"/>
      <c r="F40" s="55"/>
      <c r="G40" s="53"/>
      <c r="H40" s="129"/>
      <c r="I40" s="130"/>
      <c r="J40" s="130"/>
    </row>
    <row r="41" spans="1:10" ht="16.5" customHeight="1" thickBot="1">
      <c r="A41" s="59" t="s">
        <v>58</v>
      </c>
      <c r="B41" s="51"/>
      <c r="C41" s="51"/>
      <c r="D41" s="51"/>
      <c r="E41" s="51"/>
      <c r="F41" s="55">
        <v>16</v>
      </c>
      <c r="G41" s="53"/>
      <c r="H41" s="134">
        <v>0.01</v>
      </c>
      <c r="I41" s="67"/>
      <c r="J41" s="135">
        <v>0.03</v>
      </c>
    </row>
    <row r="42" spans="1:10" ht="16.5" customHeight="1" thickTop="1">
      <c r="A42" s="59"/>
      <c r="B42" s="51"/>
      <c r="C42" s="51"/>
      <c r="D42" s="51"/>
      <c r="E42" s="51"/>
      <c r="F42" s="55"/>
      <c r="G42" s="53"/>
      <c r="H42" s="112"/>
      <c r="I42" s="67"/>
      <c r="J42" s="112"/>
    </row>
    <row r="43" spans="1:10" ht="16.5" customHeight="1">
      <c r="A43" s="59"/>
      <c r="B43" s="51"/>
      <c r="C43" s="51"/>
      <c r="D43" s="51"/>
      <c r="E43" s="51"/>
      <c r="F43" s="55"/>
      <c r="G43" s="53"/>
      <c r="H43" s="112"/>
      <c r="I43" s="67"/>
      <c r="J43" s="112"/>
    </row>
    <row r="44" spans="1:10" ht="16.5" customHeight="1">
      <c r="A44" s="59"/>
      <c r="B44" s="51"/>
      <c r="C44" s="51"/>
      <c r="D44" s="51"/>
      <c r="E44" s="51"/>
      <c r="F44" s="55"/>
      <c r="G44" s="53"/>
      <c r="H44" s="112"/>
      <c r="I44" s="67"/>
      <c r="J44" s="112"/>
    </row>
    <row r="45" spans="1:10" ht="16.5" customHeight="1">
      <c r="A45" s="59"/>
      <c r="B45" s="51"/>
      <c r="C45" s="51"/>
      <c r="D45" s="51"/>
      <c r="E45" s="51"/>
      <c r="F45" s="55"/>
      <c r="G45" s="53"/>
      <c r="H45" s="112"/>
      <c r="I45" s="67"/>
      <c r="J45" s="112"/>
    </row>
    <row r="50" spans="1:10" ht="15.75" customHeight="1"/>
    <row r="51" spans="1:10" ht="21.95" customHeight="1">
      <c r="A51" s="227" t="str">
        <f>'ENG 2-3'!A107</f>
        <v>The accompanying notes form part of this interim financial information.</v>
      </c>
      <c r="B51" s="227"/>
      <c r="C51" s="227"/>
      <c r="D51" s="227"/>
      <c r="E51" s="227"/>
      <c r="F51" s="227"/>
      <c r="G51" s="227"/>
      <c r="H51" s="227"/>
      <c r="I51" s="227"/>
      <c r="J51" s="227"/>
    </row>
  </sheetData>
  <mergeCells count="1">
    <mergeCell ref="A51:J51"/>
  </mergeCells>
  <pageMargins left="1.2" right="0.5" top="0.5" bottom="0.6" header="0.49" footer="0.4"/>
  <pageSetup paperSize="9" firstPageNumber="4" orientation="portrait" useFirstPageNumber="1" horizontalDpi="1200" verticalDpi="1200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5"/>
  <sheetViews>
    <sheetView topLeftCell="A19" zoomScaleNormal="100" zoomScaleSheetLayoutView="90" zoomScalePageLayoutView="80" workbookViewId="0">
      <selection activeCell="Q29" sqref="Q29"/>
    </sheetView>
  </sheetViews>
  <sheetFormatPr defaultColWidth="9.33203125" defaultRowHeight="16.5" customHeight="1"/>
  <cols>
    <col min="1" max="1" width="43" style="41" customWidth="1"/>
    <col min="2" max="2" width="8.33203125" style="44" customWidth="1"/>
    <col min="3" max="3" width="1" style="44" customWidth="1"/>
    <col min="4" max="4" width="15.83203125" style="99" customWidth="1"/>
    <col min="5" max="5" width="1" style="99" customWidth="1"/>
    <col min="6" max="6" width="15.83203125" style="99" customWidth="1"/>
    <col min="7" max="7" width="1" style="99" customWidth="1"/>
    <col min="8" max="8" width="17.5" style="99" customWidth="1"/>
    <col min="9" max="9" width="1" style="99" customWidth="1"/>
    <col min="10" max="10" width="18.6640625" style="99" customWidth="1"/>
    <col min="11" max="11" width="1" style="99" customWidth="1"/>
    <col min="12" max="12" width="15.83203125" style="99" customWidth="1"/>
    <col min="13" max="13" width="1" style="99" customWidth="1"/>
    <col min="14" max="14" width="15.83203125" style="99" customWidth="1"/>
    <col min="15" max="16384" width="9.33203125" style="35"/>
  </cols>
  <sheetData>
    <row r="1" spans="1:14" ht="16.5" customHeight="1">
      <c r="A1" s="180" t="s">
        <v>130</v>
      </c>
      <c r="B1" s="151"/>
      <c r="C1" s="152"/>
      <c r="D1" s="152"/>
      <c r="F1" s="152"/>
    </row>
    <row r="2" spans="1:14" ht="16.5" customHeight="1">
      <c r="A2" s="36" t="s">
        <v>35</v>
      </c>
      <c r="B2" s="34"/>
      <c r="C2" s="34"/>
      <c r="D2" s="98"/>
      <c r="F2" s="98"/>
    </row>
    <row r="3" spans="1:14" ht="16.5" customHeight="1">
      <c r="A3" s="37" t="str">
        <f>'4'!A3</f>
        <v>For the three-month period ended 31 March 2023</v>
      </c>
      <c r="B3" s="38"/>
      <c r="C3" s="38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14" ht="16.5" customHeight="1">
      <c r="A4" s="39"/>
      <c r="B4" s="40"/>
      <c r="C4" s="40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16.5" customHeight="1">
      <c r="A5" s="39"/>
      <c r="B5" s="40"/>
      <c r="C5" s="40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</row>
    <row r="6" spans="1:14" ht="16.5" customHeight="1">
      <c r="B6" s="40"/>
      <c r="C6" s="40"/>
      <c r="D6" s="101" t="s">
        <v>33</v>
      </c>
      <c r="E6" s="102"/>
      <c r="F6" s="101" t="s">
        <v>132</v>
      </c>
      <c r="G6" s="102"/>
      <c r="H6" s="229" t="s">
        <v>106</v>
      </c>
      <c r="I6" s="229"/>
      <c r="J6" s="229"/>
      <c r="K6" s="102"/>
      <c r="L6" s="104"/>
      <c r="M6" s="104"/>
      <c r="N6" s="103"/>
    </row>
    <row r="7" spans="1:14" ht="16.5" customHeight="1">
      <c r="B7" s="40"/>
      <c r="C7" s="40"/>
      <c r="D7" s="101" t="s">
        <v>108</v>
      </c>
      <c r="E7" s="103"/>
      <c r="F7" s="101" t="s">
        <v>133</v>
      </c>
      <c r="G7" s="103"/>
      <c r="H7" s="103" t="s">
        <v>107</v>
      </c>
      <c r="I7" s="103"/>
      <c r="J7" s="103"/>
      <c r="K7" s="103"/>
      <c r="L7" s="104" t="s">
        <v>84</v>
      </c>
      <c r="M7" s="104"/>
      <c r="N7" s="103" t="s">
        <v>86</v>
      </c>
    </row>
    <row r="8" spans="1:14" ht="16.5" customHeight="1">
      <c r="B8" s="40"/>
      <c r="C8" s="40"/>
      <c r="D8" s="101" t="s">
        <v>4</v>
      </c>
      <c r="E8" s="103"/>
      <c r="F8" s="101" t="s">
        <v>134</v>
      </c>
      <c r="G8" s="103"/>
      <c r="H8" s="101" t="s">
        <v>105</v>
      </c>
      <c r="I8" s="103"/>
      <c r="J8" s="103" t="s">
        <v>9</v>
      </c>
      <c r="K8" s="103"/>
      <c r="L8" s="104" t="s">
        <v>59</v>
      </c>
      <c r="M8" s="104"/>
      <c r="N8" s="103" t="s">
        <v>24</v>
      </c>
    </row>
    <row r="9" spans="1:14" ht="16.5" customHeight="1">
      <c r="B9" s="54"/>
      <c r="C9" s="42"/>
      <c r="D9" s="105" t="s">
        <v>51</v>
      </c>
      <c r="E9" s="98"/>
      <c r="F9" s="105" t="s">
        <v>51</v>
      </c>
      <c r="G9" s="98"/>
      <c r="H9" s="105" t="s">
        <v>51</v>
      </c>
      <c r="I9" s="98"/>
      <c r="J9" s="105" t="s">
        <v>51</v>
      </c>
      <c r="K9" s="98"/>
      <c r="L9" s="105" t="s">
        <v>51</v>
      </c>
      <c r="M9" s="67"/>
      <c r="N9" s="105" t="s">
        <v>51</v>
      </c>
    </row>
    <row r="10" spans="1:14" ht="16.5" customHeight="1">
      <c r="B10" s="221"/>
      <c r="C10" s="42"/>
      <c r="D10" s="106"/>
      <c r="E10" s="107"/>
      <c r="F10" s="106"/>
      <c r="G10" s="107"/>
      <c r="H10" s="108"/>
      <c r="I10" s="107"/>
      <c r="J10" s="108"/>
      <c r="K10" s="107"/>
      <c r="L10" s="108"/>
      <c r="M10" s="108"/>
      <c r="N10" s="108"/>
    </row>
    <row r="11" spans="1:14" ht="16.5" customHeight="1">
      <c r="A11" s="43" t="s">
        <v>98</v>
      </c>
      <c r="B11" s="40"/>
      <c r="C11" s="34"/>
      <c r="D11" s="112">
        <v>118750000</v>
      </c>
      <c r="E11" s="112"/>
      <c r="F11" s="112">
        <v>0</v>
      </c>
      <c r="G11" s="112"/>
      <c r="H11" s="112">
        <v>750000</v>
      </c>
      <c r="I11" s="98"/>
      <c r="J11" s="112">
        <v>14751712</v>
      </c>
      <c r="K11" s="112"/>
      <c r="L11" s="112">
        <v>2730615</v>
      </c>
      <c r="M11" s="112"/>
      <c r="N11" s="112">
        <v>136982327</v>
      </c>
    </row>
    <row r="12" spans="1:14" ht="16.5" customHeight="1">
      <c r="A12" s="43" t="s">
        <v>28</v>
      </c>
      <c r="B12" s="40"/>
      <c r="C12" s="34"/>
      <c r="D12" s="114"/>
      <c r="E12" s="114"/>
      <c r="F12" s="114"/>
      <c r="G12" s="114"/>
      <c r="H12" s="116"/>
      <c r="I12" s="114"/>
      <c r="J12" s="116"/>
      <c r="K12" s="114"/>
      <c r="M12" s="116"/>
    </row>
    <row r="13" spans="1:14" ht="16.5" customHeight="1">
      <c r="A13" s="35" t="s">
        <v>110</v>
      </c>
      <c r="B13" s="222"/>
      <c r="C13" s="34"/>
      <c r="D13" s="217">
        <v>31250000</v>
      </c>
      <c r="E13" s="98"/>
      <c r="F13" s="217">
        <v>0</v>
      </c>
      <c r="G13" s="98"/>
      <c r="H13" s="98">
        <v>0</v>
      </c>
      <c r="I13" s="98"/>
      <c r="J13" s="98">
        <v>0</v>
      </c>
      <c r="K13" s="98"/>
      <c r="L13" s="217">
        <v>0</v>
      </c>
      <c r="M13" s="118"/>
      <c r="N13" s="98">
        <f>SUM(D13:M13)</f>
        <v>31250000</v>
      </c>
    </row>
    <row r="14" spans="1:14" ht="16.5" customHeight="1">
      <c r="A14" s="35" t="s">
        <v>105</v>
      </c>
      <c r="B14" s="222"/>
      <c r="C14" s="34"/>
      <c r="D14" s="114">
        <v>0</v>
      </c>
      <c r="E14" s="114"/>
      <c r="F14" s="114">
        <v>0</v>
      </c>
      <c r="G14" s="114"/>
      <c r="H14" s="116">
        <v>700000</v>
      </c>
      <c r="I14" s="114"/>
      <c r="J14" s="116">
        <v>-700000</v>
      </c>
      <c r="K14" s="114"/>
      <c r="L14" s="99">
        <v>0</v>
      </c>
      <c r="M14" s="116"/>
      <c r="N14" s="99">
        <f t="shared" ref="N14:N15" si="0">SUM(D14:L14)</f>
        <v>0</v>
      </c>
    </row>
    <row r="15" spans="1:14" ht="16.5" customHeight="1">
      <c r="A15" s="35" t="s">
        <v>109</v>
      </c>
      <c r="B15" s="222"/>
      <c r="C15" s="34"/>
      <c r="D15" s="114">
        <v>0</v>
      </c>
      <c r="E15" s="114"/>
      <c r="F15" s="114">
        <v>0</v>
      </c>
      <c r="G15" s="114"/>
      <c r="H15" s="116">
        <v>0</v>
      </c>
      <c r="I15" s="114"/>
      <c r="J15" s="116">
        <v>-14000000</v>
      </c>
      <c r="K15" s="114"/>
      <c r="L15" s="99">
        <v>0</v>
      </c>
      <c r="M15" s="116"/>
      <c r="N15" s="99">
        <f t="shared" si="0"/>
        <v>-14000000</v>
      </c>
    </row>
    <row r="16" spans="1:14" ht="16.5" customHeight="1">
      <c r="A16" s="35" t="s">
        <v>92</v>
      </c>
      <c r="B16" s="222"/>
      <c r="C16" s="34"/>
      <c r="D16" s="218">
        <v>0</v>
      </c>
      <c r="E16" s="114"/>
      <c r="F16" s="218">
        <v>0</v>
      </c>
      <c r="G16" s="114"/>
      <c r="H16" s="128">
        <v>0</v>
      </c>
      <c r="I16" s="114"/>
      <c r="J16" s="128">
        <v>8485819</v>
      </c>
      <c r="K16" s="114"/>
      <c r="L16" s="100">
        <v>0</v>
      </c>
      <c r="M16" s="116"/>
      <c r="N16" s="100">
        <f>SUM(D16:L16)</f>
        <v>8485819</v>
      </c>
    </row>
    <row r="17" spans="1:14" s="46" customFormat="1" ht="16.5" customHeight="1">
      <c r="A17" s="35"/>
      <c r="B17" s="45"/>
      <c r="C17" s="45"/>
      <c r="D17" s="112"/>
      <c r="E17" s="120"/>
      <c r="F17" s="112"/>
      <c r="G17" s="120"/>
      <c r="H17" s="120"/>
      <c r="I17" s="120"/>
      <c r="J17" s="120"/>
      <c r="K17" s="120"/>
      <c r="L17" s="120"/>
      <c r="M17" s="120"/>
      <c r="N17" s="120"/>
    </row>
    <row r="18" spans="1:14" ht="16.5" customHeight="1" thickBot="1">
      <c r="A18" s="43" t="s">
        <v>99</v>
      </c>
      <c r="B18" s="223"/>
      <c r="D18" s="110">
        <f>SUM(D11:D17)</f>
        <v>150000000</v>
      </c>
      <c r="E18" s="98"/>
      <c r="F18" s="110">
        <f>SUM(F11:F17)</f>
        <v>0</v>
      </c>
      <c r="G18" s="98"/>
      <c r="H18" s="110">
        <f>SUM(H11:H17)</f>
        <v>1450000</v>
      </c>
      <c r="I18" s="98"/>
      <c r="J18" s="110">
        <f>SUM(J11:J17)</f>
        <v>8537531</v>
      </c>
      <c r="K18" s="98"/>
      <c r="L18" s="110">
        <f>SUM(L11:L17)</f>
        <v>2730615</v>
      </c>
      <c r="M18" s="98"/>
      <c r="N18" s="110">
        <f>SUM(D18:M18)</f>
        <v>162718146</v>
      </c>
    </row>
    <row r="19" spans="1:14" ht="16.5" customHeight="1" thickTop="1">
      <c r="A19" s="43"/>
      <c r="B19" s="223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4" ht="16.5" customHeight="1">
      <c r="A20" s="43" t="s">
        <v>127</v>
      </c>
      <c r="B20" s="40"/>
      <c r="C20" s="34"/>
      <c r="D20" s="111">
        <v>215000000</v>
      </c>
      <c r="E20" s="112"/>
      <c r="F20" s="111">
        <v>365378656</v>
      </c>
      <c r="G20" s="112"/>
      <c r="H20" s="111">
        <v>2675000</v>
      </c>
      <c r="I20" s="98"/>
      <c r="J20" s="111">
        <v>23285660</v>
      </c>
      <c r="K20" s="112"/>
      <c r="L20" s="111">
        <v>2730615</v>
      </c>
      <c r="M20" s="112"/>
      <c r="N20" s="211">
        <f>SUM(D20:M20)</f>
        <v>609069931</v>
      </c>
    </row>
    <row r="21" spans="1:14" ht="16.5" customHeight="1">
      <c r="A21" s="43" t="s">
        <v>28</v>
      </c>
      <c r="B21" s="40"/>
      <c r="C21" s="34"/>
      <c r="D21" s="113"/>
      <c r="E21" s="114"/>
      <c r="F21" s="113"/>
      <c r="G21" s="114"/>
      <c r="H21" s="115"/>
      <c r="I21" s="114"/>
      <c r="J21" s="115"/>
      <c r="K21" s="114"/>
      <c r="L21" s="117"/>
      <c r="M21" s="116"/>
      <c r="N21" s="117"/>
    </row>
    <row r="22" spans="1:14" ht="16.5" customHeight="1">
      <c r="A22" s="35" t="s">
        <v>92</v>
      </c>
      <c r="B22" s="222"/>
      <c r="C22" s="34"/>
      <c r="D22" s="212">
        <v>0</v>
      </c>
      <c r="E22" s="114"/>
      <c r="F22" s="212">
        <v>0</v>
      </c>
      <c r="G22" s="114"/>
      <c r="H22" s="127">
        <v>0</v>
      </c>
      <c r="I22" s="114"/>
      <c r="J22" s="127">
        <f>'4'!H36</f>
        <v>5414765</v>
      </c>
      <c r="K22" s="114"/>
      <c r="L22" s="119">
        <v>0</v>
      </c>
      <c r="M22" s="116"/>
      <c r="N22" s="119">
        <f>SUM(D22:L22)</f>
        <v>5414765</v>
      </c>
    </row>
    <row r="23" spans="1:14" s="46" customFormat="1" ht="16.5" customHeight="1">
      <c r="A23" s="35"/>
      <c r="B23" s="45"/>
      <c r="C23" s="45"/>
      <c r="D23" s="111"/>
      <c r="E23" s="120"/>
      <c r="F23" s="111"/>
      <c r="G23" s="120"/>
      <c r="H23" s="121"/>
      <c r="I23" s="120"/>
      <c r="J23" s="121"/>
      <c r="K23" s="120"/>
      <c r="L23" s="121"/>
      <c r="M23" s="120"/>
      <c r="N23" s="121"/>
    </row>
    <row r="24" spans="1:14" ht="16.5" customHeight="1" thickBot="1">
      <c r="A24" s="43" t="s">
        <v>128</v>
      </c>
      <c r="D24" s="122">
        <f>SUM(D20:D23)</f>
        <v>215000000</v>
      </c>
      <c r="E24" s="98"/>
      <c r="F24" s="122">
        <f>SUM(F20:F23)</f>
        <v>365378656</v>
      </c>
      <c r="G24" s="98"/>
      <c r="H24" s="122">
        <f>SUM(H20:H23)</f>
        <v>2675000</v>
      </c>
      <c r="I24" s="98"/>
      <c r="J24" s="122">
        <f>SUM(J20:J23)</f>
        <v>28700425</v>
      </c>
      <c r="K24" s="98"/>
      <c r="L24" s="122">
        <f>SUM(L20:L23)</f>
        <v>2730615</v>
      </c>
      <c r="M24" s="98"/>
      <c r="N24" s="122">
        <f>SUM(D24:M24)</f>
        <v>614484696</v>
      </c>
    </row>
    <row r="25" spans="1:14" ht="16.5" customHeight="1" thickTop="1">
      <c r="A25" s="43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14" ht="16.5" customHeight="1">
      <c r="A26" s="43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</row>
    <row r="27" spans="1:14" ht="16.5" customHeight="1">
      <c r="A27" s="43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ht="16.5" customHeight="1">
      <c r="A28" s="43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ht="16.5" customHeight="1">
      <c r="A29" s="43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</row>
    <row r="30" spans="1:14" ht="16.5" customHeight="1">
      <c r="A30" s="43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  <row r="31" spans="1:14" ht="16.5" customHeight="1">
      <c r="A31" s="43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ht="16.5" customHeight="1">
      <c r="A32" s="43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ht="15" customHeight="1">
      <c r="A33" s="43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ht="5.25" customHeight="1">
      <c r="A34" s="43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ht="21.95" customHeight="1">
      <c r="A35" s="228" t="str">
        <f>'4'!A51</f>
        <v>The accompanying notes form part of this interim financial information.</v>
      </c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</row>
  </sheetData>
  <mergeCells count="2">
    <mergeCell ref="A35:N35"/>
    <mergeCell ref="H6:J6"/>
  </mergeCells>
  <phoneticPr fontId="0" type="noConversion"/>
  <pageMargins left="1" right="1" top="0.5" bottom="0.6" header="0.49" footer="0.4"/>
  <pageSetup paperSize="9" firstPageNumber="5" orientation="landscape" useFirstPageNumber="1" horizontalDpi="1200" verticalDpi="1200" r:id="rId1"/>
  <headerFooter>
    <oddFooter>&amp;R&amp;9&amp;P</oddFooter>
  </headerFooter>
  <ignoredErrors>
    <ignoredError sqref="N13:N19 H18:L19 H23:L24 D23:E24 D18:E19 N21 N22:N2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topLeftCell="A2" zoomScaleNormal="100" zoomScaleSheetLayoutView="100" zoomScalePageLayoutView="90" workbookViewId="0">
      <selection activeCell="N14" sqref="N14"/>
    </sheetView>
  </sheetViews>
  <sheetFormatPr defaultColWidth="10.6640625" defaultRowHeight="16.5" customHeight="1"/>
  <cols>
    <col min="1" max="3" width="1.83203125" style="5" customWidth="1"/>
    <col min="4" max="4" width="60.6640625" style="5" customWidth="1"/>
    <col min="5" max="5" width="7" style="5" customWidth="1"/>
    <col min="6" max="6" width="1.83203125" style="5" customWidth="1"/>
    <col min="7" max="7" width="17.83203125" style="64" customWidth="1"/>
    <col min="8" max="8" width="1.83203125" style="64" customWidth="1"/>
    <col min="9" max="9" width="17.83203125" style="136" customWidth="1"/>
    <col min="10" max="10" width="12.5" style="5" customWidth="1"/>
    <col min="11" max="11" width="10.6640625" style="5"/>
    <col min="12" max="12" width="11.6640625" style="5" bestFit="1" customWidth="1"/>
    <col min="13" max="16384" width="10.6640625" style="5"/>
  </cols>
  <sheetData>
    <row r="1" spans="1:9" ht="16.5" customHeight="1">
      <c r="A1" s="180" t="s">
        <v>130</v>
      </c>
      <c r="B1" s="1"/>
      <c r="C1" s="1"/>
      <c r="D1" s="2"/>
      <c r="E1" s="3"/>
      <c r="F1" s="1"/>
      <c r="G1" s="4"/>
      <c r="I1" s="4"/>
    </row>
    <row r="2" spans="1:9" ht="16.5" customHeight="1">
      <c r="A2" s="1" t="s">
        <v>36</v>
      </c>
      <c r="B2" s="1"/>
      <c r="C2" s="1"/>
      <c r="D2" s="2"/>
      <c r="E2" s="3"/>
      <c r="F2" s="1"/>
      <c r="G2" s="4"/>
      <c r="I2" s="4"/>
    </row>
    <row r="3" spans="1:9" ht="16.5" customHeight="1">
      <c r="A3" s="6" t="str">
        <f>'5'!A3</f>
        <v>For the three-month period ended 31 March 2023</v>
      </c>
      <c r="B3" s="6"/>
      <c r="C3" s="6"/>
      <c r="D3" s="7"/>
      <c r="E3" s="8"/>
      <c r="F3" s="6"/>
      <c r="G3" s="9"/>
      <c r="H3" s="65"/>
      <c r="I3" s="9"/>
    </row>
    <row r="4" spans="1:9" ht="16.5" customHeight="1">
      <c r="A4" s="10"/>
      <c r="B4" s="10"/>
      <c r="C4" s="10"/>
      <c r="D4" s="11"/>
      <c r="E4" s="12"/>
      <c r="F4" s="10"/>
      <c r="G4" s="13"/>
      <c r="H4" s="66"/>
      <c r="I4" s="13"/>
    </row>
    <row r="5" spans="1:9" ht="16.5" customHeight="1">
      <c r="A5" s="10"/>
      <c r="B5" s="10"/>
      <c r="C5" s="10"/>
      <c r="D5" s="11"/>
      <c r="E5" s="12"/>
      <c r="F5" s="10"/>
      <c r="G5" s="13"/>
      <c r="H5" s="66"/>
      <c r="I5" s="13"/>
    </row>
    <row r="6" spans="1:9" ht="16.5" customHeight="1">
      <c r="G6" s="67" t="s">
        <v>71</v>
      </c>
      <c r="H6" s="67"/>
      <c r="I6" s="67" t="s">
        <v>71</v>
      </c>
    </row>
    <row r="7" spans="1:9" ht="16.5" customHeight="1">
      <c r="A7" s="14"/>
      <c r="B7" s="14"/>
      <c r="C7" s="14"/>
      <c r="D7" s="15"/>
      <c r="E7" s="16"/>
      <c r="F7" s="16"/>
      <c r="G7" s="123" t="s">
        <v>125</v>
      </c>
      <c r="H7" s="124"/>
      <c r="I7" s="123" t="s">
        <v>97</v>
      </c>
    </row>
    <row r="8" spans="1:9" ht="16.5" customHeight="1">
      <c r="A8" s="14"/>
      <c r="B8" s="14"/>
      <c r="C8" s="14"/>
      <c r="D8" s="15"/>
      <c r="E8" s="216"/>
      <c r="F8" s="18"/>
      <c r="G8" s="68" t="s">
        <v>51</v>
      </c>
      <c r="H8" s="69"/>
      <c r="I8" s="138" t="s">
        <v>51</v>
      </c>
    </row>
    <row r="9" spans="1:9" ht="16.5" customHeight="1">
      <c r="A9" s="14"/>
      <c r="B9" s="14"/>
      <c r="C9" s="14"/>
      <c r="D9" s="15"/>
      <c r="E9" s="18"/>
      <c r="F9" s="18"/>
      <c r="G9" s="70"/>
      <c r="H9" s="69"/>
      <c r="I9" s="137"/>
    </row>
    <row r="10" spans="1:9" ht="16.5" customHeight="1">
      <c r="A10" s="16" t="s">
        <v>11</v>
      </c>
      <c r="B10" s="14"/>
      <c r="C10" s="14"/>
      <c r="D10" s="14"/>
      <c r="E10" s="14"/>
      <c r="F10" s="14"/>
      <c r="G10" s="71"/>
      <c r="H10" s="72"/>
      <c r="I10" s="139"/>
    </row>
    <row r="11" spans="1:9" ht="16.5" customHeight="1">
      <c r="A11" s="14" t="s">
        <v>30</v>
      </c>
      <c r="B11" s="14"/>
      <c r="C11" s="14"/>
      <c r="D11" s="14"/>
      <c r="E11" s="14"/>
      <c r="F11" s="14"/>
      <c r="G11" s="73">
        <f>'4'!H33</f>
        <v>6974209</v>
      </c>
      <c r="H11" s="74"/>
      <c r="I11" s="74">
        <f>'4'!J33</f>
        <v>11094289</v>
      </c>
    </row>
    <row r="12" spans="1:9" ht="16.5" customHeight="1">
      <c r="A12" s="14" t="s">
        <v>60</v>
      </c>
      <c r="B12" s="14"/>
      <c r="C12" s="14"/>
      <c r="D12" s="14"/>
      <c r="E12" s="15"/>
      <c r="F12" s="14"/>
      <c r="G12" s="73"/>
      <c r="H12" s="75"/>
      <c r="I12" s="74"/>
    </row>
    <row r="13" spans="1:9" ht="16.5" customHeight="1">
      <c r="A13" s="14"/>
      <c r="B13" s="14" t="s">
        <v>124</v>
      </c>
      <c r="C13" s="14"/>
      <c r="D13" s="14"/>
      <c r="E13" s="15"/>
      <c r="F13" s="14"/>
      <c r="G13" s="73">
        <v>2069778</v>
      </c>
      <c r="H13" s="76"/>
      <c r="I13" s="74">
        <v>1829111</v>
      </c>
    </row>
    <row r="14" spans="1:9" ht="16.5" customHeight="1">
      <c r="A14" s="14"/>
      <c r="B14" s="14" t="s">
        <v>114</v>
      </c>
      <c r="C14" s="14"/>
      <c r="D14" s="14"/>
      <c r="E14" s="15"/>
      <c r="F14" s="14"/>
      <c r="G14" s="77">
        <v>0</v>
      </c>
      <c r="H14" s="76"/>
      <c r="I14" s="81">
        <v>-659533</v>
      </c>
    </row>
    <row r="15" spans="1:9" ht="16.5" customHeight="1">
      <c r="A15" s="14"/>
      <c r="B15" s="14" t="s">
        <v>115</v>
      </c>
      <c r="C15" s="14"/>
      <c r="D15" s="14"/>
      <c r="E15" s="15"/>
      <c r="F15" s="14"/>
      <c r="G15" s="77">
        <v>-141543</v>
      </c>
      <c r="H15" s="76"/>
      <c r="I15" s="81">
        <v>-49039</v>
      </c>
    </row>
    <row r="16" spans="1:9" ht="16.5" customHeight="1">
      <c r="A16" s="14"/>
      <c r="B16" s="19" t="s">
        <v>61</v>
      </c>
      <c r="C16" s="14"/>
      <c r="D16" s="14"/>
      <c r="E16" s="15"/>
      <c r="F16" s="14"/>
      <c r="G16" s="73">
        <v>313618</v>
      </c>
      <c r="H16" s="76"/>
      <c r="I16" s="74">
        <v>228656</v>
      </c>
    </row>
    <row r="17" spans="1:12" ht="16.5" customHeight="1">
      <c r="A17" s="14"/>
      <c r="B17" s="19" t="s">
        <v>62</v>
      </c>
      <c r="C17" s="14"/>
      <c r="D17" s="14"/>
      <c r="E17" s="15"/>
      <c r="F17" s="14"/>
      <c r="G17" s="73">
        <v>-198859</v>
      </c>
      <c r="H17" s="76"/>
      <c r="I17" s="74">
        <v>-145800</v>
      </c>
    </row>
    <row r="18" spans="1:12" ht="16.5" customHeight="1">
      <c r="A18" s="14"/>
      <c r="B18" s="19" t="s">
        <v>63</v>
      </c>
      <c r="C18" s="14"/>
      <c r="D18" s="14"/>
      <c r="E18" s="15"/>
      <c r="F18" s="14"/>
      <c r="G18" s="78">
        <v>433835</v>
      </c>
      <c r="H18" s="76"/>
      <c r="I18" s="83">
        <v>1006903</v>
      </c>
    </row>
    <row r="19" spans="1:12" ht="16.5" customHeight="1">
      <c r="A19" s="14"/>
      <c r="B19" s="20"/>
      <c r="C19" s="14"/>
      <c r="D19" s="14"/>
      <c r="E19" s="15"/>
      <c r="F19" s="14"/>
      <c r="G19" s="79"/>
      <c r="H19" s="76"/>
      <c r="I19" s="80"/>
    </row>
    <row r="20" spans="1:12" ht="16.5" customHeight="1">
      <c r="A20" s="14" t="s">
        <v>85</v>
      </c>
      <c r="B20" s="14"/>
      <c r="C20" s="14"/>
      <c r="D20" s="14"/>
      <c r="E20" s="14"/>
      <c r="F20" s="14"/>
      <c r="G20" s="77">
        <f>SUM(G11:G18)</f>
        <v>9451038</v>
      </c>
      <c r="H20" s="76"/>
      <c r="I20" s="81">
        <f>SUM(I11:I18)</f>
        <v>13304587</v>
      </c>
    </row>
    <row r="21" spans="1:12" ht="16.5" customHeight="1">
      <c r="A21" s="14"/>
      <c r="B21" s="20"/>
      <c r="C21" s="14"/>
      <c r="D21" s="14"/>
      <c r="E21" s="15"/>
      <c r="F21" s="14"/>
      <c r="G21" s="79"/>
      <c r="H21" s="76"/>
      <c r="I21" s="80"/>
    </row>
    <row r="22" spans="1:12" ht="16.5" customHeight="1">
      <c r="A22" s="14" t="s">
        <v>64</v>
      </c>
      <c r="B22" s="14"/>
      <c r="C22" s="14"/>
      <c r="D22" s="14"/>
      <c r="E22" s="14"/>
      <c r="F22" s="14"/>
      <c r="G22" s="73"/>
      <c r="H22" s="75"/>
      <c r="I22" s="74"/>
    </row>
    <row r="23" spans="1:12" ht="16.5" customHeight="1">
      <c r="A23" s="14"/>
      <c r="B23" s="14" t="s">
        <v>65</v>
      </c>
      <c r="C23" s="14"/>
      <c r="D23" s="14"/>
      <c r="E23" s="14"/>
      <c r="F23" s="14"/>
      <c r="G23" s="77">
        <v>-71934047</v>
      </c>
      <c r="H23" s="74"/>
      <c r="I23" s="81">
        <v>56433636</v>
      </c>
      <c r="L23" s="21"/>
    </row>
    <row r="24" spans="1:12" ht="16.5" customHeight="1">
      <c r="A24" s="14"/>
      <c r="B24" s="14" t="s">
        <v>39</v>
      </c>
      <c r="C24" s="14"/>
      <c r="D24" s="14"/>
      <c r="E24" s="14"/>
      <c r="F24" s="14"/>
      <c r="G24" s="73">
        <v>-66950763</v>
      </c>
      <c r="H24" s="74"/>
      <c r="I24" s="74">
        <v>-63732499</v>
      </c>
      <c r="L24" s="21"/>
    </row>
    <row r="25" spans="1:12" ht="16.5" customHeight="1">
      <c r="A25" s="14"/>
      <c r="B25" s="14" t="s">
        <v>40</v>
      </c>
      <c r="C25" s="14"/>
      <c r="D25" s="14"/>
      <c r="E25" s="14"/>
      <c r="F25" s="14"/>
      <c r="G25" s="73">
        <v>7355195</v>
      </c>
      <c r="H25" s="74"/>
      <c r="I25" s="74">
        <v>-13470528</v>
      </c>
      <c r="L25" s="21"/>
    </row>
    <row r="26" spans="1:12" ht="16.5" customHeight="1">
      <c r="A26" s="14"/>
      <c r="B26" s="14" t="s">
        <v>41</v>
      </c>
      <c r="C26" s="14"/>
      <c r="D26" s="14"/>
      <c r="E26" s="14"/>
      <c r="F26" s="14"/>
      <c r="G26" s="73">
        <v>-1232568</v>
      </c>
      <c r="H26" s="74"/>
      <c r="I26" s="74">
        <v>97239</v>
      </c>
      <c r="L26" s="21"/>
    </row>
    <row r="27" spans="1:12" ht="16.5" customHeight="1">
      <c r="A27" s="14"/>
      <c r="B27" s="14" t="s">
        <v>31</v>
      </c>
      <c r="C27" s="14"/>
      <c r="D27" s="14"/>
      <c r="E27" s="14"/>
      <c r="F27" s="14"/>
      <c r="G27" s="73">
        <v>-7786081</v>
      </c>
      <c r="H27" s="74"/>
      <c r="I27" s="74">
        <v>-7785189</v>
      </c>
      <c r="L27" s="21"/>
    </row>
    <row r="28" spans="1:12" ht="16.5" customHeight="1">
      <c r="A28" s="14"/>
      <c r="B28" s="14" t="s">
        <v>32</v>
      </c>
      <c r="C28" s="14"/>
      <c r="D28" s="14"/>
      <c r="E28" s="14"/>
      <c r="F28" s="14"/>
      <c r="G28" s="73">
        <v>-67257841</v>
      </c>
      <c r="H28" s="74"/>
      <c r="I28" s="74">
        <v>4867441</v>
      </c>
      <c r="L28" s="21"/>
    </row>
    <row r="29" spans="1:12" ht="16.5" customHeight="1">
      <c r="A29" s="14"/>
      <c r="B29" s="22" t="s">
        <v>44</v>
      </c>
      <c r="C29" s="14"/>
      <c r="D29" s="14"/>
      <c r="E29" s="14"/>
      <c r="F29" s="14"/>
      <c r="G29" s="73">
        <v>-567836</v>
      </c>
      <c r="H29" s="74"/>
      <c r="I29" s="74">
        <v>8393940</v>
      </c>
      <c r="L29" s="21"/>
    </row>
    <row r="30" spans="1:12" ht="16.5" customHeight="1">
      <c r="A30" s="14"/>
      <c r="B30" s="14" t="s">
        <v>7</v>
      </c>
      <c r="C30" s="14"/>
      <c r="D30" s="14"/>
      <c r="E30" s="14"/>
      <c r="F30" s="14"/>
      <c r="G30" s="73">
        <v>1246440</v>
      </c>
      <c r="H30" s="74"/>
      <c r="I30" s="74">
        <v>-2508574</v>
      </c>
      <c r="L30" s="21"/>
    </row>
    <row r="31" spans="1:12" ht="16.5" customHeight="1">
      <c r="A31" s="14"/>
      <c r="B31" s="14" t="s">
        <v>46</v>
      </c>
      <c r="C31" s="14"/>
      <c r="D31" s="14"/>
      <c r="E31" s="15"/>
      <c r="F31" s="14"/>
      <c r="G31" s="82">
        <v>8087739</v>
      </c>
      <c r="H31" s="74"/>
      <c r="I31" s="92">
        <v>1520006</v>
      </c>
      <c r="L31" s="21"/>
    </row>
    <row r="32" spans="1:12" ht="16.5" customHeight="1">
      <c r="A32" s="14"/>
      <c r="B32" s="23"/>
      <c r="C32" s="14"/>
      <c r="D32" s="14"/>
      <c r="E32" s="14"/>
      <c r="F32" s="14"/>
      <c r="G32" s="73"/>
      <c r="H32" s="75"/>
      <c r="I32" s="74"/>
    </row>
    <row r="33" spans="1:9" ht="16.5" customHeight="1">
      <c r="A33" s="16" t="s">
        <v>139</v>
      </c>
      <c r="B33" s="16"/>
      <c r="C33" s="16"/>
      <c r="D33" s="14"/>
      <c r="E33" s="14"/>
      <c r="F33" s="14"/>
      <c r="G33" s="73"/>
      <c r="H33" s="75"/>
      <c r="I33" s="74"/>
    </row>
    <row r="34" spans="1:9" ht="16.5" customHeight="1">
      <c r="A34" s="16"/>
      <c r="B34" s="16" t="s">
        <v>66</v>
      </c>
      <c r="D34" s="14"/>
      <c r="E34" s="14"/>
      <c r="F34" s="14"/>
      <c r="G34" s="77">
        <f>SUM(G20:G33)</f>
        <v>-189588724</v>
      </c>
      <c r="H34" s="76"/>
      <c r="I34" s="81">
        <f>SUM(I20:I33)</f>
        <v>-2879941</v>
      </c>
    </row>
    <row r="35" spans="1:9" ht="16.5" customHeight="1">
      <c r="A35" s="14"/>
      <c r="B35" s="14"/>
      <c r="C35" s="14" t="s">
        <v>67</v>
      </c>
      <c r="D35" s="14"/>
      <c r="E35" s="14"/>
      <c r="F35" s="14"/>
      <c r="G35" s="77">
        <v>-138776</v>
      </c>
      <c r="H35" s="75"/>
      <c r="I35" s="81">
        <v>-305741</v>
      </c>
    </row>
    <row r="36" spans="1:9" ht="16.5" customHeight="1">
      <c r="A36" s="14"/>
      <c r="B36" s="14"/>
      <c r="C36" s="14" t="s">
        <v>68</v>
      </c>
      <c r="D36" s="14"/>
      <c r="E36" s="14"/>
      <c r="F36" s="14"/>
      <c r="G36" s="82">
        <v>-3482958</v>
      </c>
      <c r="H36" s="75"/>
      <c r="I36" s="92">
        <v>-4102076</v>
      </c>
    </row>
    <row r="37" spans="1:9" ht="16.5" customHeight="1">
      <c r="A37" s="14"/>
      <c r="B37" s="23"/>
      <c r="C37" s="14"/>
      <c r="D37" s="14"/>
      <c r="E37" s="14"/>
      <c r="F37" s="14"/>
      <c r="G37" s="79"/>
      <c r="H37" s="75"/>
      <c r="I37" s="80"/>
    </row>
    <row r="38" spans="1:9" ht="16.5" customHeight="1">
      <c r="A38" s="16" t="s">
        <v>140</v>
      </c>
      <c r="B38" s="14"/>
      <c r="C38" s="14"/>
      <c r="D38" s="14"/>
      <c r="E38" s="14"/>
      <c r="F38" s="14"/>
      <c r="G38" s="78">
        <f>SUM(G34:G36)</f>
        <v>-193210458</v>
      </c>
      <c r="H38" s="80"/>
      <c r="I38" s="83">
        <f>SUM(I34:I36)</f>
        <v>-7287758</v>
      </c>
    </row>
    <row r="39" spans="1:9" ht="16.5" customHeight="1">
      <c r="A39" s="16"/>
      <c r="B39" s="14"/>
      <c r="C39" s="14"/>
      <c r="D39" s="14"/>
      <c r="E39" s="24"/>
      <c r="F39" s="24"/>
      <c r="G39" s="80"/>
      <c r="H39" s="80"/>
      <c r="I39" s="80"/>
    </row>
    <row r="40" spans="1:9" ht="16.5" customHeight="1">
      <c r="A40" s="16"/>
      <c r="B40" s="14"/>
      <c r="C40" s="14"/>
      <c r="D40" s="14"/>
      <c r="E40" s="24"/>
      <c r="F40" s="24"/>
      <c r="G40" s="80"/>
      <c r="H40" s="80"/>
      <c r="I40" s="80"/>
    </row>
    <row r="41" spans="1:9" ht="16.5" customHeight="1">
      <c r="A41" s="16"/>
      <c r="B41" s="14"/>
      <c r="C41" s="14"/>
      <c r="D41" s="14"/>
      <c r="E41" s="24"/>
      <c r="F41" s="24"/>
      <c r="G41" s="80"/>
      <c r="H41" s="80"/>
      <c r="I41" s="80"/>
    </row>
    <row r="42" spans="1:9" ht="16.5" customHeight="1">
      <c r="A42" s="16"/>
      <c r="B42" s="14"/>
      <c r="C42" s="14"/>
      <c r="D42" s="14"/>
      <c r="E42" s="24"/>
      <c r="F42" s="24"/>
      <c r="G42" s="80"/>
      <c r="H42" s="80"/>
      <c r="I42" s="80"/>
    </row>
    <row r="43" spans="1:9" ht="16.5" customHeight="1">
      <c r="A43" s="16"/>
      <c r="B43" s="14"/>
      <c r="C43" s="14"/>
      <c r="D43" s="14"/>
      <c r="E43" s="24"/>
      <c r="F43" s="24"/>
      <c r="G43" s="80"/>
      <c r="H43" s="80"/>
      <c r="I43" s="80"/>
    </row>
    <row r="44" spans="1:9" ht="16.5" customHeight="1">
      <c r="A44" s="16"/>
      <c r="B44" s="14"/>
      <c r="C44" s="14"/>
      <c r="D44" s="14"/>
      <c r="E44" s="24"/>
      <c r="F44" s="24"/>
      <c r="G44" s="80"/>
      <c r="H44" s="80"/>
      <c r="I44" s="80"/>
    </row>
    <row r="45" spans="1:9" ht="16.5" customHeight="1">
      <c r="A45" s="16"/>
      <c r="B45" s="14"/>
      <c r="C45" s="14"/>
      <c r="D45" s="14"/>
      <c r="E45" s="24"/>
      <c r="F45" s="24"/>
      <c r="G45" s="80"/>
      <c r="H45" s="80"/>
      <c r="I45" s="80"/>
    </row>
    <row r="46" spans="1:9" ht="16.5" customHeight="1">
      <c r="A46" s="16"/>
      <c r="B46" s="14"/>
      <c r="C46" s="14"/>
      <c r="D46" s="14"/>
      <c r="E46" s="24"/>
      <c r="F46" s="24"/>
      <c r="G46" s="80"/>
      <c r="H46" s="80"/>
      <c r="I46" s="80"/>
    </row>
    <row r="47" spans="1:9" ht="16.5" customHeight="1">
      <c r="A47" s="16"/>
      <c r="B47" s="14"/>
      <c r="C47" s="14"/>
      <c r="D47" s="14"/>
      <c r="E47" s="24"/>
      <c r="F47" s="24"/>
      <c r="G47" s="80"/>
      <c r="H47" s="80"/>
      <c r="I47" s="80"/>
    </row>
    <row r="48" spans="1:9" ht="16.5" customHeight="1">
      <c r="A48" s="16"/>
      <c r="B48" s="14"/>
      <c r="C48" s="14"/>
      <c r="D48" s="14"/>
      <c r="E48" s="24"/>
      <c r="F48" s="24"/>
      <c r="G48" s="80"/>
      <c r="H48" s="80"/>
      <c r="I48" s="80"/>
    </row>
    <row r="49" spans="1:9" ht="16.5" customHeight="1">
      <c r="A49" s="16"/>
      <c r="B49" s="14"/>
      <c r="C49" s="14"/>
      <c r="D49" s="14"/>
      <c r="E49" s="24"/>
      <c r="F49" s="24"/>
      <c r="G49" s="80"/>
      <c r="H49" s="80"/>
      <c r="I49" s="80"/>
    </row>
    <row r="50" spans="1:9" ht="15.75" customHeight="1">
      <c r="A50" s="16"/>
      <c r="B50" s="14"/>
      <c r="C50" s="14"/>
      <c r="D50" s="14"/>
      <c r="E50" s="24"/>
      <c r="F50" s="24"/>
      <c r="G50" s="80"/>
      <c r="H50" s="80"/>
      <c r="I50" s="80"/>
    </row>
    <row r="51" spans="1:9" ht="21.95" customHeight="1">
      <c r="A51" s="25" t="str">
        <f>'5'!A35</f>
        <v>The accompanying notes form part of this interim financial information.</v>
      </c>
      <c r="B51" s="25"/>
      <c r="C51" s="25"/>
      <c r="D51" s="25"/>
      <c r="E51" s="26"/>
      <c r="F51" s="25"/>
      <c r="G51" s="84"/>
      <c r="H51" s="84"/>
      <c r="I51" s="109"/>
    </row>
    <row r="52" spans="1:9" ht="16.5" customHeight="1">
      <c r="A52" s="180" t="s">
        <v>130</v>
      </c>
      <c r="B52" s="1"/>
      <c r="C52" s="1"/>
      <c r="D52" s="2"/>
      <c r="E52" s="14"/>
      <c r="F52" s="14"/>
      <c r="G52" s="85"/>
      <c r="H52" s="85"/>
      <c r="I52" s="96"/>
    </row>
    <row r="53" spans="1:9" ht="16.5" customHeight="1">
      <c r="A53" s="1" t="str">
        <f t="shared" ref="A53:A54" si="0">A2</f>
        <v>Statement of Cash Flows</v>
      </c>
      <c r="B53" s="14"/>
      <c r="C53" s="14"/>
      <c r="D53" s="15"/>
      <c r="E53" s="14"/>
      <c r="F53" s="14"/>
      <c r="G53" s="85"/>
      <c r="H53" s="85"/>
      <c r="I53" s="96"/>
    </row>
    <row r="54" spans="1:9" ht="16.5" customHeight="1">
      <c r="A54" s="6" t="str">
        <f t="shared" si="0"/>
        <v>For the three-month period ended 31 March 2023</v>
      </c>
      <c r="B54" s="25"/>
      <c r="C54" s="25"/>
      <c r="D54" s="26"/>
      <c r="E54" s="25"/>
      <c r="F54" s="25"/>
      <c r="G54" s="86"/>
      <c r="H54" s="86"/>
      <c r="I54" s="140"/>
    </row>
    <row r="55" spans="1:9" ht="16.5" customHeight="1">
      <c r="A55" s="1"/>
      <c r="B55" s="27"/>
      <c r="C55" s="27"/>
      <c r="D55" s="28"/>
      <c r="E55" s="27"/>
      <c r="F55" s="27"/>
      <c r="G55" s="87"/>
      <c r="H55" s="87"/>
      <c r="I55" s="141"/>
    </row>
    <row r="56" spans="1:9" ht="16.5" customHeight="1">
      <c r="A56" s="1"/>
      <c r="B56" s="27"/>
      <c r="C56" s="27"/>
      <c r="D56" s="28"/>
      <c r="E56" s="27"/>
      <c r="F56" s="27"/>
      <c r="G56" s="87"/>
      <c r="H56" s="87"/>
      <c r="I56" s="141"/>
    </row>
    <row r="57" spans="1:9" ht="16.5" customHeight="1">
      <c r="A57" s="14"/>
      <c r="B57" s="14"/>
      <c r="C57" s="14"/>
      <c r="D57" s="15"/>
      <c r="G57" s="67" t="s">
        <v>71</v>
      </c>
      <c r="H57" s="67"/>
      <c r="I57" s="67" t="s">
        <v>71</v>
      </c>
    </row>
    <row r="58" spans="1:9" ht="16.5" customHeight="1">
      <c r="A58" s="14"/>
      <c r="B58" s="14"/>
      <c r="C58" s="14"/>
      <c r="D58" s="15"/>
      <c r="E58" s="16"/>
      <c r="F58" s="16"/>
      <c r="G58" s="123" t="s">
        <v>125</v>
      </c>
      <c r="H58" s="124"/>
      <c r="I58" s="123" t="s">
        <v>97</v>
      </c>
    </row>
    <row r="59" spans="1:9" ht="16.5" customHeight="1">
      <c r="A59" s="14"/>
      <c r="B59" s="14"/>
      <c r="C59" s="14"/>
      <c r="D59" s="15"/>
      <c r="E59" s="17" t="s">
        <v>1</v>
      </c>
      <c r="F59" s="18"/>
      <c r="G59" s="68" t="s">
        <v>51</v>
      </c>
      <c r="H59" s="69"/>
      <c r="I59" s="138" t="s">
        <v>51</v>
      </c>
    </row>
    <row r="60" spans="1:9" ht="16.5" customHeight="1">
      <c r="A60" s="14"/>
      <c r="B60" s="14"/>
      <c r="C60" s="14"/>
      <c r="D60" s="15"/>
      <c r="E60" s="18"/>
      <c r="F60" s="16"/>
      <c r="G60" s="70"/>
      <c r="H60" s="69"/>
      <c r="I60" s="137"/>
    </row>
    <row r="61" spans="1:9" ht="16.5" customHeight="1">
      <c r="A61" s="16" t="s">
        <v>5</v>
      </c>
      <c r="B61" s="14"/>
      <c r="C61" s="14"/>
      <c r="D61" s="14"/>
      <c r="E61" s="14"/>
      <c r="F61" s="14"/>
      <c r="G61" s="88"/>
      <c r="H61" s="72"/>
      <c r="I61" s="89"/>
    </row>
    <row r="62" spans="1:9" ht="16.5" customHeight="1">
      <c r="A62" s="24" t="s">
        <v>141</v>
      </c>
      <c r="B62" s="24"/>
      <c r="C62" s="24"/>
      <c r="D62" s="24"/>
      <c r="E62" s="14"/>
      <c r="F62" s="14"/>
      <c r="G62" s="88">
        <v>161940</v>
      </c>
      <c r="H62" s="72"/>
      <c r="I62" s="89">
        <v>0</v>
      </c>
    </row>
    <row r="63" spans="1:9" ht="16.5" customHeight="1">
      <c r="A63" s="14" t="s">
        <v>78</v>
      </c>
      <c r="B63" s="14"/>
      <c r="C63" s="14"/>
      <c r="D63" s="14"/>
      <c r="E63" s="14"/>
      <c r="F63" s="14"/>
      <c r="G63" s="90">
        <v>-294449</v>
      </c>
      <c r="H63" s="76"/>
      <c r="I63" s="91">
        <v>-1904550</v>
      </c>
    </row>
    <row r="64" spans="1:9" ht="16.5" customHeight="1">
      <c r="A64" s="14" t="s">
        <v>137</v>
      </c>
      <c r="B64" s="24"/>
      <c r="C64" s="24"/>
      <c r="D64" s="24"/>
      <c r="E64" s="14"/>
      <c r="F64" s="14"/>
      <c r="G64" s="90">
        <v>-50150</v>
      </c>
      <c r="H64" s="76"/>
      <c r="I64" s="91">
        <v>0</v>
      </c>
    </row>
    <row r="65" spans="1:9" ht="16.5" customHeight="1">
      <c r="A65" s="14" t="s">
        <v>116</v>
      </c>
      <c r="B65" s="14"/>
      <c r="C65" s="24"/>
      <c r="D65" s="24"/>
      <c r="E65" s="14"/>
      <c r="F65" s="14"/>
      <c r="G65" s="90">
        <v>0</v>
      </c>
      <c r="H65" s="76"/>
      <c r="I65" s="91">
        <v>2457600</v>
      </c>
    </row>
    <row r="66" spans="1:9" ht="16.5" customHeight="1">
      <c r="A66" s="224" t="s">
        <v>138</v>
      </c>
      <c r="B66" s="24"/>
      <c r="C66" s="24"/>
      <c r="D66" s="14"/>
      <c r="E66" s="29"/>
      <c r="F66" s="14"/>
      <c r="G66" s="82">
        <v>2837</v>
      </c>
      <c r="H66" s="76"/>
      <c r="I66" s="92">
        <v>0</v>
      </c>
    </row>
    <row r="67" spans="1:9" ht="16.5" customHeight="1">
      <c r="A67" s="14"/>
      <c r="B67" s="14"/>
      <c r="C67" s="14"/>
      <c r="D67" s="14"/>
      <c r="E67" s="14"/>
      <c r="F67" s="14"/>
      <c r="G67" s="79"/>
      <c r="H67" s="76"/>
      <c r="I67" s="80"/>
    </row>
    <row r="68" spans="1:9" ht="16.5" customHeight="1">
      <c r="A68" s="16" t="s">
        <v>136</v>
      </c>
      <c r="B68" s="14"/>
      <c r="C68" s="14"/>
      <c r="D68" s="14"/>
      <c r="E68" s="15"/>
      <c r="F68" s="14"/>
      <c r="G68" s="82">
        <f>SUM(G62:G67)</f>
        <v>-179822</v>
      </c>
      <c r="H68" s="76"/>
      <c r="I68" s="92">
        <f>SUM(I62:I67)</f>
        <v>553050</v>
      </c>
    </row>
    <row r="69" spans="1:9" ht="16.5" customHeight="1">
      <c r="A69" s="14"/>
      <c r="B69" s="14"/>
      <c r="C69" s="14"/>
      <c r="D69" s="14"/>
      <c r="E69" s="15"/>
      <c r="F69" s="14"/>
      <c r="G69" s="77"/>
      <c r="H69" s="76"/>
      <c r="I69" s="81"/>
    </row>
    <row r="70" spans="1:9" ht="16.5" customHeight="1">
      <c r="A70" s="16" t="s">
        <v>6</v>
      </c>
      <c r="B70" s="14"/>
      <c r="C70" s="14"/>
      <c r="D70" s="14"/>
      <c r="E70" s="14"/>
      <c r="F70" s="14"/>
      <c r="G70" s="73"/>
      <c r="H70" s="75"/>
      <c r="I70" s="74"/>
    </row>
    <row r="71" spans="1:9" ht="16.5" customHeight="1">
      <c r="A71" s="14" t="s">
        <v>111</v>
      </c>
      <c r="B71" s="14"/>
      <c r="C71" s="14"/>
      <c r="D71" s="14"/>
      <c r="E71" s="14"/>
      <c r="F71" s="14"/>
      <c r="G71" s="73">
        <v>0</v>
      </c>
      <c r="H71" s="75"/>
      <c r="I71" s="74">
        <v>39080458</v>
      </c>
    </row>
    <row r="72" spans="1:9" ht="16.5" customHeight="1">
      <c r="A72" s="14" t="s">
        <v>112</v>
      </c>
      <c r="B72" s="14"/>
      <c r="C72" s="14"/>
      <c r="D72" s="14"/>
      <c r="E72" s="14"/>
      <c r="F72" s="14"/>
      <c r="G72" s="73">
        <v>0</v>
      </c>
      <c r="H72" s="75"/>
      <c r="I72" s="74">
        <v>-36115482</v>
      </c>
    </row>
    <row r="73" spans="1:9" ht="16.5" customHeight="1">
      <c r="A73" s="14" t="s">
        <v>69</v>
      </c>
      <c r="B73" s="14"/>
      <c r="C73" s="14"/>
      <c r="D73" s="14"/>
      <c r="E73" s="15"/>
      <c r="F73" s="14"/>
      <c r="G73" s="73">
        <v>0</v>
      </c>
      <c r="H73" s="76"/>
      <c r="I73" s="74">
        <v>76707234</v>
      </c>
    </row>
    <row r="74" spans="1:9" ht="16.5" customHeight="1">
      <c r="A74" s="14" t="s">
        <v>79</v>
      </c>
      <c r="B74" s="14"/>
      <c r="C74" s="14"/>
      <c r="D74" s="14"/>
      <c r="E74" s="15"/>
      <c r="F74" s="14"/>
      <c r="G74" s="73">
        <v>0</v>
      </c>
      <c r="H74" s="76"/>
      <c r="I74" s="74">
        <v>-117932487</v>
      </c>
    </row>
    <row r="75" spans="1:9" ht="16.5" customHeight="1">
      <c r="A75" s="14" t="s">
        <v>117</v>
      </c>
      <c r="B75" s="14"/>
      <c r="C75" s="14"/>
      <c r="D75" s="14"/>
      <c r="E75" s="15"/>
      <c r="F75" s="14"/>
      <c r="G75" s="73">
        <v>0</v>
      </c>
      <c r="H75" s="76"/>
      <c r="I75" s="74">
        <v>10500000</v>
      </c>
    </row>
    <row r="76" spans="1:9" ht="16.5" customHeight="1">
      <c r="A76" s="14" t="s">
        <v>80</v>
      </c>
      <c r="B76" s="14"/>
      <c r="C76" s="14"/>
      <c r="D76" s="14"/>
      <c r="E76" s="15">
        <v>11</v>
      </c>
      <c r="F76" s="14"/>
      <c r="G76" s="73">
        <v>-3053279</v>
      </c>
      <c r="H76" s="76"/>
      <c r="I76" s="74">
        <v>-2266500</v>
      </c>
    </row>
    <row r="77" spans="1:9" ht="16.5" customHeight="1">
      <c r="A77" s="14" t="s">
        <v>81</v>
      </c>
      <c r="B77" s="14"/>
      <c r="C77" s="14"/>
      <c r="D77" s="14"/>
      <c r="E77" s="14"/>
      <c r="F77" s="14"/>
      <c r="G77" s="79">
        <v>-1565527</v>
      </c>
      <c r="H77" s="215"/>
      <c r="I77" s="80">
        <v>-3773165</v>
      </c>
    </row>
    <row r="78" spans="1:9" ht="16.5" customHeight="1">
      <c r="A78" s="14" t="s">
        <v>118</v>
      </c>
      <c r="B78" s="14"/>
      <c r="C78" s="14"/>
      <c r="D78" s="14"/>
      <c r="E78" s="29"/>
      <c r="F78" s="14"/>
      <c r="G78" s="79">
        <v>0</v>
      </c>
      <c r="H78" s="76"/>
      <c r="I78" s="80">
        <v>31250000</v>
      </c>
    </row>
    <row r="79" spans="1:9" ht="16.5" customHeight="1">
      <c r="A79" s="14" t="s">
        <v>119</v>
      </c>
      <c r="B79" s="14"/>
      <c r="C79" s="14"/>
      <c r="D79" s="14"/>
      <c r="E79" s="29"/>
      <c r="F79" s="14"/>
      <c r="G79" s="82">
        <v>0</v>
      </c>
      <c r="H79" s="76"/>
      <c r="I79" s="92">
        <v>-14000000</v>
      </c>
    </row>
    <row r="80" spans="1:9" ht="16.5" customHeight="1">
      <c r="A80" s="14"/>
      <c r="B80" s="14"/>
      <c r="C80" s="14"/>
      <c r="D80" s="14"/>
      <c r="E80" s="15"/>
      <c r="F80" s="14"/>
      <c r="G80" s="79"/>
      <c r="H80" s="76"/>
      <c r="I80" s="80"/>
    </row>
    <row r="81" spans="1:9" ht="16.5" customHeight="1">
      <c r="A81" s="16" t="s">
        <v>93</v>
      </c>
      <c r="B81" s="14"/>
      <c r="C81" s="14"/>
      <c r="D81" s="14"/>
      <c r="E81" s="15"/>
      <c r="F81" s="14"/>
      <c r="G81" s="82">
        <f>SUM(G71:G80)</f>
        <v>-4618806</v>
      </c>
      <c r="H81" s="75"/>
      <c r="I81" s="92">
        <f>SUM(I71:I80)</f>
        <v>-16549942</v>
      </c>
    </row>
    <row r="82" spans="1:9" ht="16.5" customHeight="1">
      <c r="A82" s="14"/>
      <c r="B82" s="14"/>
      <c r="C82" s="14"/>
      <c r="D82" s="14"/>
      <c r="E82" s="15"/>
      <c r="F82" s="14"/>
      <c r="G82" s="73"/>
      <c r="H82" s="76"/>
      <c r="I82" s="74"/>
    </row>
    <row r="83" spans="1:9" ht="16.5" customHeight="1">
      <c r="A83" s="16" t="s">
        <v>94</v>
      </c>
      <c r="B83" s="14"/>
      <c r="C83" s="14"/>
      <c r="D83" s="14"/>
      <c r="E83" s="15"/>
      <c r="F83" s="14"/>
      <c r="G83" s="73">
        <f>G38+G68+G81</f>
        <v>-198009086</v>
      </c>
      <c r="H83" s="76"/>
      <c r="I83" s="74">
        <f>I38+I68+I81</f>
        <v>-23284650</v>
      </c>
    </row>
    <row r="84" spans="1:9" ht="16.5" customHeight="1">
      <c r="A84" s="23" t="s">
        <v>95</v>
      </c>
      <c r="B84" s="14"/>
      <c r="C84" s="14"/>
      <c r="D84" s="14"/>
      <c r="E84" s="15"/>
      <c r="F84" s="14"/>
      <c r="G84" s="78">
        <f>'ENG 2-3'!I14</f>
        <v>214672252</v>
      </c>
      <c r="H84" s="76"/>
      <c r="I84" s="83">
        <v>52866184</v>
      </c>
    </row>
    <row r="85" spans="1:9" ht="16.5" customHeight="1">
      <c r="A85" s="16"/>
      <c r="B85" s="16"/>
      <c r="C85" s="14"/>
      <c r="D85" s="14"/>
      <c r="E85" s="14"/>
      <c r="F85" s="14"/>
      <c r="G85" s="79"/>
      <c r="H85" s="76"/>
      <c r="I85" s="80"/>
    </row>
    <row r="86" spans="1:9" ht="16.5" customHeight="1" thickBot="1">
      <c r="A86" s="16" t="s">
        <v>96</v>
      </c>
      <c r="B86" s="16"/>
      <c r="C86" s="14"/>
      <c r="D86" s="14"/>
      <c r="E86" s="14"/>
      <c r="F86" s="14"/>
      <c r="G86" s="93">
        <f>SUM(G83:G85)</f>
        <v>16663166</v>
      </c>
      <c r="H86" s="76"/>
      <c r="I86" s="131">
        <f>SUM(I83:I85)</f>
        <v>29581534</v>
      </c>
    </row>
    <row r="87" spans="1:9" ht="16.5" customHeight="1" thickTop="1">
      <c r="A87" s="14"/>
      <c r="B87" s="14"/>
      <c r="C87" s="14"/>
      <c r="D87" s="14"/>
      <c r="E87" s="14"/>
      <c r="F87" s="14"/>
      <c r="G87" s="77"/>
      <c r="H87" s="76"/>
      <c r="I87" s="81"/>
    </row>
    <row r="88" spans="1:9" ht="16.5" customHeight="1">
      <c r="A88" s="14"/>
      <c r="B88" s="14"/>
      <c r="C88" s="14"/>
      <c r="D88" s="14"/>
      <c r="E88" s="14"/>
      <c r="F88" s="14"/>
      <c r="G88" s="77"/>
      <c r="H88" s="76"/>
      <c r="I88" s="81"/>
    </row>
    <row r="89" spans="1:9" ht="16.5" customHeight="1">
      <c r="A89" s="30" t="s">
        <v>70</v>
      </c>
      <c r="B89" s="31"/>
      <c r="C89" s="31"/>
      <c r="D89" s="31"/>
      <c r="E89" s="32"/>
      <c r="F89" s="32"/>
      <c r="G89" s="77"/>
      <c r="H89" s="94"/>
      <c r="I89" s="81"/>
    </row>
    <row r="90" spans="1:9" ht="16.5" customHeight="1">
      <c r="A90" s="14"/>
      <c r="B90" s="14"/>
      <c r="C90" s="14"/>
      <c r="D90" s="14"/>
      <c r="E90" s="24"/>
      <c r="F90" s="24"/>
      <c r="G90" s="77"/>
      <c r="H90" s="95"/>
      <c r="I90" s="81"/>
    </row>
    <row r="91" spans="1:9" ht="16.5" customHeight="1">
      <c r="A91" s="14" t="s">
        <v>82</v>
      </c>
      <c r="B91" s="14"/>
      <c r="C91" s="14"/>
      <c r="D91" s="14"/>
      <c r="E91" s="33"/>
      <c r="F91" s="24"/>
      <c r="G91" s="77">
        <v>0</v>
      </c>
      <c r="H91" s="95"/>
      <c r="I91" s="81">
        <v>6739805</v>
      </c>
    </row>
    <row r="92" spans="1:9" ht="16.5" customHeight="1">
      <c r="A92" s="14"/>
      <c r="B92" s="14"/>
      <c r="C92" s="14"/>
      <c r="D92" s="14"/>
      <c r="E92" s="24"/>
      <c r="F92" s="24"/>
      <c r="G92" s="95"/>
      <c r="H92" s="95"/>
      <c r="I92" s="95"/>
    </row>
    <row r="93" spans="1:9" ht="16.5" customHeight="1">
      <c r="A93" s="14"/>
      <c r="B93" s="14"/>
      <c r="C93" s="14"/>
      <c r="D93" s="14"/>
      <c r="E93" s="24"/>
      <c r="F93" s="24"/>
      <c r="G93" s="95"/>
      <c r="H93" s="95"/>
      <c r="I93" s="95"/>
    </row>
    <row r="94" spans="1:9" ht="16.5" customHeight="1">
      <c r="A94" s="14"/>
      <c r="B94" s="14"/>
      <c r="C94" s="14"/>
      <c r="D94" s="14"/>
      <c r="E94" s="24"/>
      <c r="F94" s="24"/>
      <c r="G94" s="95"/>
      <c r="H94" s="95"/>
      <c r="I94" s="95"/>
    </row>
    <row r="95" spans="1:9" ht="16.5" customHeight="1">
      <c r="A95" s="14"/>
      <c r="B95" s="14"/>
      <c r="C95" s="14"/>
      <c r="D95" s="14"/>
      <c r="E95" s="24"/>
      <c r="F95" s="24"/>
      <c r="G95" s="95"/>
      <c r="H95" s="95"/>
      <c r="I95" s="95"/>
    </row>
    <row r="96" spans="1:9" ht="16.5" customHeight="1">
      <c r="A96" s="14"/>
      <c r="B96" s="14"/>
      <c r="C96" s="14"/>
      <c r="D96" s="14"/>
      <c r="E96" s="24"/>
      <c r="F96" s="24"/>
      <c r="G96" s="95"/>
      <c r="H96" s="95"/>
      <c r="I96" s="95"/>
    </row>
    <row r="97" spans="1:9" ht="16.5" customHeight="1">
      <c r="A97" s="14"/>
      <c r="B97" s="14"/>
      <c r="C97" s="14"/>
      <c r="D97" s="14"/>
      <c r="E97" s="24"/>
      <c r="F97" s="24"/>
      <c r="G97" s="95"/>
      <c r="H97" s="95"/>
      <c r="I97" s="95"/>
    </row>
    <row r="98" spans="1:9" ht="16.5" customHeight="1">
      <c r="A98" s="14"/>
      <c r="B98" s="14"/>
      <c r="C98" s="14"/>
      <c r="D98" s="14"/>
      <c r="E98" s="24"/>
      <c r="F98" s="24"/>
      <c r="G98" s="95"/>
      <c r="H98" s="95"/>
      <c r="I98" s="95"/>
    </row>
    <row r="99" spans="1:9" ht="16.5" customHeight="1">
      <c r="A99" s="14"/>
      <c r="B99" s="14"/>
      <c r="C99" s="14"/>
      <c r="D99" s="14"/>
      <c r="E99" s="24"/>
      <c r="F99" s="24"/>
      <c r="G99" s="95"/>
      <c r="H99" s="95"/>
      <c r="I99" s="95"/>
    </row>
    <row r="100" spans="1:9" ht="16.5" customHeight="1">
      <c r="A100" s="14"/>
      <c r="B100" s="14"/>
      <c r="C100" s="14"/>
      <c r="D100" s="14"/>
      <c r="E100" s="24"/>
      <c r="F100" s="24"/>
      <c r="G100" s="95"/>
      <c r="H100" s="95"/>
      <c r="I100" s="95"/>
    </row>
    <row r="101" spans="1:9" ht="15.75" customHeight="1">
      <c r="A101" s="14"/>
      <c r="B101" s="14"/>
      <c r="C101" s="14"/>
      <c r="D101" s="14"/>
      <c r="E101" s="24"/>
      <c r="F101" s="24"/>
      <c r="G101" s="95"/>
      <c r="H101" s="95"/>
      <c r="I101" s="95"/>
    </row>
    <row r="102" spans="1:9" ht="21.95" customHeight="1">
      <c r="A102" s="25" t="str">
        <f>+A51</f>
        <v>The accompanying notes form part of this interim financial information.</v>
      </c>
      <c r="B102" s="25"/>
      <c r="C102" s="25"/>
      <c r="D102" s="25"/>
      <c r="E102" s="25"/>
      <c r="F102" s="25"/>
      <c r="G102" s="97"/>
      <c r="H102" s="97"/>
      <c r="I102" s="142"/>
    </row>
    <row r="127" spans="1:9" ht="16.5" customHeight="1">
      <c r="A127" s="14"/>
      <c r="B127" s="14"/>
      <c r="C127" s="14"/>
      <c r="D127" s="14"/>
      <c r="E127" s="14"/>
      <c r="F127" s="14"/>
      <c r="G127" s="72"/>
      <c r="H127" s="72"/>
      <c r="I127" s="143"/>
    </row>
  </sheetData>
  <phoneticPr fontId="0" type="noConversion"/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&amp;R&amp;9&amp;P</oddFooter>
  </headerFooter>
  <rowBreaks count="1" manualBreakCount="1">
    <brk id="51" max="8" man="1"/>
  </rowBreaks>
  <ignoredErrors>
    <ignoredError sqref="G8: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ENG 2-3</vt:lpstr>
      <vt:lpstr>4</vt:lpstr>
      <vt:lpstr>5</vt:lpstr>
      <vt:lpstr>6-7</vt:lpstr>
    </vt:vector>
  </TitlesOfParts>
  <Company>Noble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</dc:creator>
  <cp:lastModifiedBy>Mevika Jaisue</cp:lastModifiedBy>
  <cp:lastPrinted>2023-05-10T09:55:30Z</cp:lastPrinted>
  <dcterms:created xsi:type="dcterms:W3CDTF">2003-04-28T08:22:35Z</dcterms:created>
  <dcterms:modified xsi:type="dcterms:W3CDTF">2023-05-10T09:55:38Z</dcterms:modified>
</cp:coreProperties>
</file>