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Sep23 Q3\"/>
    </mc:Choice>
  </mc:AlternateContent>
  <xr:revisionPtr revIDLastSave="0" documentId="13_ncr:1_{26DB5516-2275-4BE4-B0EC-302B6EC9D2FA}" xr6:coauthVersionLast="47" xr6:coauthVersionMax="47" xr10:uidLastSave="{00000000-0000-0000-0000-000000000000}"/>
  <bookViews>
    <workbookView xWindow="-108" yWindow="-108" windowWidth="23256" windowHeight="13896" activeTab="2" xr2:uid="{9E268D60-BE7B-4FB2-A4E6-BEF1E33EC512}"/>
  </bookViews>
  <sheets>
    <sheet name="ENG 2-3 " sheetId="1" r:id="rId1"/>
    <sheet name="4(3m)" sheetId="2" r:id="rId2"/>
    <sheet name="5 (9m)" sheetId="3" r:id="rId3"/>
    <sheet name="6" sheetId="4" r:id="rId4"/>
    <sheet name="7" sheetId="5" r:id="rId5"/>
    <sheet name="8-9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7" i="6" l="1"/>
  <c r="G97" i="6"/>
  <c r="K94" i="6"/>
  <c r="I94" i="6"/>
  <c r="G94" i="6"/>
  <c r="K78" i="6"/>
  <c r="I78" i="6"/>
  <c r="G78" i="6"/>
  <c r="A56" i="6"/>
  <c r="K26" i="6"/>
  <c r="K40" i="6" s="1"/>
  <c r="K44" i="6" s="1"/>
  <c r="G13" i="6"/>
  <c r="G26" i="6" s="1"/>
  <c r="G40" i="6" s="1"/>
  <c r="G44" i="6" s="1"/>
  <c r="A3" i="6"/>
  <c r="A57" i="6" s="1"/>
  <c r="A35" i="5"/>
  <c r="K27" i="5"/>
  <c r="G27" i="5"/>
  <c r="E27" i="5"/>
  <c r="C27" i="5"/>
  <c r="M23" i="5"/>
  <c r="K20" i="5"/>
  <c r="I20" i="5"/>
  <c r="G20" i="5"/>
  <c r="E20" i="5"/>
  <c r="C20" i="5"/>
  <c r="M18" i="5"/>
  <c r="M17" i="5"/>
  <c r="M16" i="5"/>
  <c r="M15" i="5"/>
  <c r="M14" i="5"/>
  <c r="M12" i="5"/>
  <c r="A35" i="4"/>
  <c r="A54" i="6" s="1"/>
  <c r="A108" i="6" s="1"/>
  <c r="K17" i="4"/>
  <c r="G17" i="4"/>
  <c r="E17" i="4"/>
  <c r="C17" i="4"/>
  <c r="M13" i="4"/>
  <c r="H39" i="3"/>
  <c r="H44" i="3" s="1"/>
  <c r="L30" i="3"/>
  <c r="J30" i="3"/>
  <c r="H30" i="3"/>
  <c r="H25" i="3"/>
  <c r="L20" i="3"/>
  <c r="J20" i="3"/>
  <c r="H20" i="3"/>
  <c r="L15" i="3"/>
  <c r="L22" i="3" s="1"/>
  <c r="L25" i="3" s="1"/>
  <c r="J15" i="3"/>
  <c r="J22" i="3" s="1"/>
  <c r="J25" i="3" s="1"/>
  <c r="H15" i="3"/>
  <c r="L30" i="2"/>
  <c r="J30" i="2"/>
  <c r="H30" i="2"/>
  <c r="L20" i="2"/>
  <c r="J20" i="2"/>
  <c r="H20" i="2"/>
  <c r="L15" i="2"/>
  <c r="J15" i="2"/>
  <c r="H15" i="2"/>
  <c r="A110" i="1"/>
  <c r="K105" i="1"/>
  <c r="K86" i="1"/>
  <c r="K88" i="1" s="1"/>
  <c r="I86" i="1"/>
  <c r="G86" i="1"/>
  <c r="K77" i="1"/>
  <c r="I77" i="1"/>
  <c r="G77" i="1"/>
  <c r="A54" i="1"/>
  <c r="K35" i="1"/>
  <c r="I35" i="1"/>
  <c r="G35" i="1"/>
  <c r="K23" i="1"/>
  <c r="I23" i="1"/>
  <c r="G23" i="1"/>
  <c r="G37" i="1" l="1"/>
  <c r="G96" i="6"/>
  <c r="G99" i="6" s="1"/>
  <c r="K96" i="6"/>
  <c r="K99" i="6" s="1"/>
  <c r="M20" i="5"/>
  <c r="L33" i="3"/>
  <c r="L36" i="3" s="1"/>
  <c r="L39" i="3" s="1"/>
  <c r="L44" i="3" s="1"/>
  <c r="J33" i="3"/>
  <c r="J36" i="3" s="1"/>
  <c r="I13" i="6" s="1"/>
  <c r="I26" i="6" s="1"/>
  <c r="I40" i="6" s="1"/>
  <c r="I44" i="6" s="1"/>
  <c r="I96" i="6" s="1"/>
  <c r="I99" i="6" s="1"/>
  <c r="H33" i="3"/>
  <c r="J22" i="2"/>
  <c r="J25" i="2" s="1"/>
  <c r="J33" i="2" s="1"/>
  <c r="J36" i="2" s="1"/>
  <c r="J39" i="2" s="1"/>
  <c r="J44" i="2" s="1"/>
  <c r="L22" i="2"/>
  <c r="L25" i="2" s="1"/>
  <c r="L33" i="2" s="1"/>
  <c r="L36" i="2" s="1"/>
  <c r="L39" i="2" s="1"/>
  <c r="L44" i="2" s="1"/>
  <c r="H22" i="2"/>
  <c r="H25" i="2" s="1"/>
  <c r="H33" i="2" s="1"/>
  <c r="H36" i="2" s="1"/>
  <c r="H39" i="2" s="1"/>
  <c r="H44" i="2" s="1"/>
  <c r="K107" i="1"/>
  <c r="G88" i="1"/>
  <c r="I37" i="1"/>
  <c r="K37" i="1"/>
  <c r="I88" i="1"/>
  <c r="O13" i="4"/>
  <c r="I15" i="4"/>
  <c r="J39" i="3" l="1"/>
  <c r="J44" i="3" s="1"/>
  <c r="M15" i="4"/>
  <c r="I17" i="4"/>
  <c r="G102" i="1" s="1"/>
  <c r="G105" i="1" s="1"/>
  <c r="G107" i="1" s="1"/>
  <c r="I25" i="5" l="1"/>
  <c r="I27" i="5" s="1"/>
  <c r="O15" i="4"/>
  <c r="M17" i="4"/>
  <c r="O17" i="4" s="1"/>
  <c r="M25" i="5" l="1"/>
  <c r="I102" i="1"/>
  <c r="I105" i="1" s="1"/>
  <c r="I107" i="1" s="1"/>
  <c r="M27" i="5"/>
</calcChain>
</file>

<file path=xl/sharedStrings.xml><?xml version="1.0" encoding="utf-8"?>
<sst xmlns="http://schemas.openxmlformats.org/spreadsheetml/2006/main" count="329" uniqueCount="182">
  <si>
    <t>Twenty-Four Con &amp; Supply Public Company Limited</t>
  </si>
  <si>
    <t>Statement of Financial Position</t>
  </si>
  <si>
    <t>As at 30 September 2023</t>
  </si>
  <si>
    <t>Consolidated</t>
  </si>
  <si>
    <t>Separate</t>
  </si>
  <si>
    <t>financial information</t>
  </si>
  <si>
    <t>Unaudited</t>
  </si>
  <si>
    <t>Audited</t>
  </si>
  <si>
    <t>30 September</t>
  </si>
  <si>
    <t>31 December</t>
  </si>
  <si>
    <t>2023</t>
  </si>
  <si>
    <t>2022</t>
  </si>
  <si>
    <t>Notes</t>
  </si>
  <si>
    <t>Baht</t>
  </si>
  <si>
    <t>Assets</t>
  </si>
  <si>
    <t>Current assets</t>
  </si>
  <si>
    <t>Cash and cash equivalents</t>
  </si>
  <si>
    <t>Trade and other receivables, net</t>
  </si>
  <si>
    <t>Contract assets</t>
  </si>
  <si>
    <t>Inventories</t>
  </si>
  <si>
    <t>Derivative assets</t>
  </si>
  <si>
    <t>Other current assets</t>
  </si>
  <si>
    <t>Total current assets</t>
  </si>
  <si>
    <t>Non-current assets</t>
  </si>
  <si>
    <t>Deposits at financial institutions used as collateral</t>
  </si>
  <si>
    <t>Investment in a subsidiary</t>
  </si>
  <si>
    <t>Leasehold improvements and equipment, net</t>
  </si>
  <si>
    <t>Intangible assets, net</t>
  </si>
  <si>
    <t>Right-of-use assets, net</t>
  </si>
  <si>
    <t>Deferred tax assets</t>
  </si>
  <si>
    <t>Other non-current assets</t>
  </si>
  <si>
    <t>Total non-current assets</t>
  </si>
  <si>
    <t>Total assets</t>
  </si>
  <si>
    <t>Director ___________________________________</t>
  </si>
  <si>
    <t xml:space="preserve">                                    (                                                         )                     </t>
  </si>
  <si>
    <t>The accompanying notes form part of this interim financial information.</t>
  </si>
  <si>
    <t>Liabilities and equity</t>
  </si>
  <si>
    <t>Current liabilities</t>
  </si>
  <si>
    <t>Bank overdrafts and short-term borrowings</t>
  </si>
  <si>
    <t>from financial institutions</t>
  </si>
  <si>
    <t>Current portion of long-term loans from</t>
  </si>
  <si>
    <t>financial institutions</t>
  </si>
  <si>
    <t>Trade and other payables</t>
  </si>
  <si>
    <t>Contract liabilities</t>
  </si>
  <si>
    <t>Current portion of lease liabilities</t>
  </si>
  <si>
    <t>Loan from related parties</t>
  </si>
  <si>
    <t>Other current liabilities</t>
  </si>
  <si>
    <t>Total current liabilities</t>
  </si>
  <si>
    <t>Non-current liabilities</t>
  </si>
  <si>
    <t>Long-term loans from financial institutions</t>
  </si>
  <si>
    <t>Lease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</si>
  <si>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</si>
  <si>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</si>
  <si>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</si>
  <si>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</si>
  <si>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</si>
  <si>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</si>
  <si>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</si>
  <si>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 xml:space="preserve">   430,000,000 ordinary shares of par Baht 0.50 each</t>
  </si>
  <si>
    <t>Issued and paid-up share capital</t>
  </si>
  <si>
    <t xml:space="preserve">   430,000,000 ordinary shares of Baht 0.50 each paid-up</t>
  </si>
  <si>
    <t>Premium on paid-up capital</t>
  </si>
  <si>
    <t>Retained earnings</t>
  </si>
  <si>
    <t>Appropriated - Legal reserve</t>
  </si>
  <si>
    <t>Unappropriated</t>
  </si>
  <si>
    <t>Share-based payment</t>
  </si>
  <si>
    <t>Total equity</t>
  </si>
  <si>
    <t>Total liabilities and equity</t>
  </si>
  <si>
    <t xml:space="preserve">Statement of Comprehensive Income </t>
  </si>
  <si>
    <t>For the three-month period ended 30 September 2023</t>
  </si>
  <si>
    <t>Revenue from construction and rendering services</t>
  </si>
  <si>
    <t>Revenue from sales of goods</t>
  </si>
  <si>
    <t>Total revenue</t>
  </si>
  <si>
    <t>Cost of constructions and services</t>
  </si>
  <si>
    <t>Cost of goods sold</t>
  </si>
  <si>
    <t>Total cost</t>
  </si>
  <si>
    <t>Gross (loss) profit</t>
  </si>
  <si>
    <t>Other income</t>
  </si>
  <si>
    <t>(Loss) profit before expenses</t>
  </si>
  <si>
    <t>Selling expenses</t>
  </si>
  <si>
    <t>Administrative expenses</t>
  </si>
  <si>
    <t>Total expense</t>
  </si>
  <si>
    <t>Finance cost</t>
  </si>
  <si>
    <t>(Loss) profit before income tax expense</t>
  </si>
  <si>
    <t>(Loss) profit for the period</t>
  </si>
  <si>
    <t>(Loss) earnings per share</t>
  </si>
  <si>
    <t>Basic (loss) earnings per share (Baht)</t>
  </si>
  <si>
    <t>For the nine-month period ended 30 September 2023</t>
  </si>
  <si>
    <t>Revenue from construction and service contracts</t>
  </si>
  <si>
    <t>Gross profit</t>
  </si>
  <si>
    <t>Profit before expenses</t>
  </si>
  <si>
    <t>Earnings per share</t>
  </si>
  <si>
    <t>Statement of Changes in Equity</t>
  </si>
  <si>
    <t>Consolidated financial information</t>
  </si>
  <si>
    <t>Attributable to owners of the parent</t>
  </si>
  <si>
    <t>Issued and</t>
  </si>
  <si>
    <t>Premium</t>
  </si>
  <si>
    <t>Retained  earnings</t>
  </si>
  <si>
    <t>Total</t>
  </si>
  <si>
    <t>paid-up</t>
  </si>
  <si>
    <t>on paid-up</t>
  </si>
  <si>
    <t>Appropriated -</t>
  </si>
  <si>
    <t>Share-based</t>
  </si>
  <si>
    <t>owners of</t>
  </si>
  <si>
    <t>share capital</t>
  </si>
  <si>
    <t>capital</t>
  </si>
  <si>
    <t>Legal reserve</t>
  </si>
  <si>
    <t>payment</t>
  </si>
  <si>
    <t>the parent</t>
  </si>
  <si>
    <t>equity</t>
  </si>
  <si>
    <t>Opening balance as at 1 January 2023</t>
  </si>
  <si>
    <t>Change in equity for the period</t>
  </si>
  <si>
    <t>Total comprehensive loss for the period</t>
  </si>
  <si>
    <t>Closing balance as at 30 September 2023 (Unaudited)</t>
  </si>
  <si>
    <t>Separate financial information</t>
  </si>
  <si>
    <t>Opening balance as at 1 January 2022</t>
  </si>
  <si>
    <t>Additions of capital</t>
  </si>
  <si>
    <t>Paid-up share capital</t>
  </si>
  <si>
    <t>Dividends paid</t>
  </si>
  <si>
    <t>Total comprehensive income for the period</t>
  </si>
  <si>
    <t>Closing balance as at 30 September 2022 (Unaudited)</t>
  </si>
  <si>
    <t>Statement of Cash Flows</t>
  </si>
  <si>
    <t xml:space="preserve">Separate </t>
  </si>
  <si>
    <t>Cash flows from operating activities</t>
  </si>
  <si>
    <t>(Loss) profit before income tax</t>
  </si>
  <si>
    <t>Adjustments for :</t>
  </si>
  <si>
    <t>Depreciation and amortisation</t>
  </si>
  <si>
    <t>Gain from disposal of equipment</t>
  </si>
  <si>
    <t>Gain from disposal of right-of-use assets</t>
  </si>
  <si>
    <t>Unrealised loss on foreign exchage rate</t>
  </si>
  <si>
    <t>Gain on lease modification</t>
  </si>
  <si>
    <t>Gain on derivatives</t>
  </si>
  <si>
    <t>Employee benefit expenses</t>
  </si>
  <si>
    <t>Interest income</t>
  </si>
  <si>
    <t>Finance costs</t>
  </si>
  <si>
    <t>Changes in operating assets and liabilities :</t>
  </si>
  <si>
    <t>Trade and other receivables</t>
  </si>
  <si>
    <t>Cash used in operating activities</t>
  </si>
  <si>
    <t>before interest and income tax paid</t>
  </si>
  <si>
    <t>Interest paid</t>
  </si>
  <si>
    <t>Income tax paid</t>
  </si>
  <si>
    <t>Net cash used in operating activities</t>
  </si>
  <si>
    <t>Note</t>
  </si>
  <si>
    <t>Cash flows from investing activities</t>
  </si>
  <si>
    <t>Payments for acquisition of a subsidiary</t>
  </si>
  <si>
    <t>Payments for intangible assets</t>
  </si>
  <si>
    <t>Payments for right-of-use assets</t>
  </si>
  <si>
    <t>Proceeds from disposal of equipment</t>
  </si>
  <si>
    <t>Proceeds from disposal of right-of-use assets</t>
  </si>
  <si>
    <t>Interest received</t>
  </si>
  <si>
    <t>Net cash (used in) generated from investing activities</t>
  </si>
  <si>
    <t>Cash flows from financing activities</t>
  </si>
  <si>
    <t>Proceeds from overdrafts</t>
  </si>
  <si>
    <t>Repayments for overdrafts</t>
  </si>
  <si>
    <t>Proceeds from short-term borrowings from financial institutions</t>
  </si>
  <si>
    <t>Repayments on short-term borrowings from financial institutions</t>
  </si>
  <si>
    <t>Proceeds from long-term borrowings from financial institutions</t>
  </si>
  <si>
    <t>Repayments on long-term borrowings from financial institutions</t>
  </si>
  <si>
    <t>Proceeds from short-term borrowings from related parties</t>
  </si>
  <si>
    <t>Repayments on short-term borrowings from related parties</t>
  </si>
  <si>
    <t>Payment for principal elements of lease payments</t>
  </si>
  <si>
    <t>Proceeds from ordinary share issuance</t>
  </si>
  <si>
    <t>Share issue expenses</t>
  </si>
  <si>
    <t>Dividend paid</t>
  </si>
  <si>
    <t>Net cash (used in) generated from financing activities</t>
  </si>
  <si>
    <t>Net (decrease) increase in cash and cash equivalents</t>
  </si>
  <si>
    <t>Cash and cash equivalents at the beginning of the period</t>
  </si>
  <si>
    <t>Cash and cash equivalents at end of the period</t>
  </si>
  <si>
    <t>Significant non-cash transactions are as follows :</t>
  </si>
  <si>
    <t>Payable for acquisition of equipment</t>
  </si>
  <si>
    <t>Acquisition of assets under lease contracts</t>
  </si>
  <si>
    <t>(Loss) profit before finance cost</t>
  </si>
  <si>
    <t>and income tax expense</t>
  </si>
  <si>
    <t>Cash flows before changes in operating assets</t>
  </si>
  <si>
    <t>and liabilities</t>
  </si>
  <si>
    <t xml:space="preserve">(Increase) decrease in restricted deposits </t>
  </si>
  <si>
    <t>at financial institutions</t>
  </si>
  <si>
    <t>Payments for purchase of leasehold improvements</t>
  </si>
  <si>
    <t>and equipment</t>
  </si>
  <si>
    <t>Opening balance as at 24 April 2023</t>
  </si>
  <si>
    <t>Income tax revenue (expense)</t>
  </si>
  <si>
    <t>Income tax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</si>
</sst>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_(* #,##0_);_(* \(#,##0\);_(* &quot;-&quot;_)\ \ \ \ \ ;_(@_)"/>
    <numFmt numFmtId="167" formatCode="#,##0.00;\(#,##0.00\)"/>
    <numFmt numFmtId="168" formatCode="#,##0;\(#,##0\);&quot;-&quot;"/>
    <numFmt numFmtId="169" formatCode="_(* #,##0_);_(* \(#,##0\);_(* &quot;-&quot;??_);_(@_)"/>
    <numFmt numFmtId="170" formatCode="#,##0;\(#,##0\)"/>
    <numFmt numFmtId="171" formatCode="#,##0.00;\(#,##0.00\);&quot;-&quot;;@"/>
    <numFmt numFmtId="172" formatCode="#,##0;\(#,##0\);\-"/>
  </numFmts>
  <fonts count="18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0"/>
      <name val="Microsoft Sans Serif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4"/>
      <name val="AngsanaUPC"/>
      <family val="1"/>
      <charset val="22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sz val="10"/>
      <name val="ApFont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1" fillId="0" borderId="0"/>
    <xf numFmtId="0" fontId="12" fillId="0" borderId="0"/>
    <xf numFmtId="0" fontId="6" fillId="0" borderId="0"/>
    <xf numFmtId="43" fontId="6" fillId="0" borderId="0" applyFont="0" applyFill="0" applyBorder="0" applyAlignment="0" applyProtection="0"/>
    <xf numFmtId="0" fontId="9" fillId="0" borderId="0"/>
    <xf numFmtId="0" fontId="16" fillId="0" borderId="0"/>
    <xf numFmtId="0" fontId="12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37" fontId="5" fillId="0" borderId="0" xfId="2" applyNumberFormat="1" applyFont="1" applyAlignment="1">
      <alignment vertical="center"/>
    </xf>
    <xf numFmtId="0" fontId="5" fillId="0" borderId="0" xfId="2" applyFont="1" applyAlignment="1">
      <alignment horizontal="center" vertical="center"/>
    </xf>
    <xf numFmtId="165" fontId="5" fillId="0" borderId="0" xfId="3" applyNumberFormat="1" applyFont="1" applyFill="1" applyAlignment="1">
      <alignment horizontal="right" vertical="center"/>
    </xf>
    <xf numFmtId="37" fontId="4" fillId="0" borderId="1" xfId="4" quotePrefix="1" applyNumberFormat="1" applyFont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37" fontId="5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right" vertical="center"/>
    </xf>
    <xf numFmtId="165" fontId="5" fillId="0" borderId="0" xfId="3" applyNumberFormat="1" applyFont="1" applyFill="1" applyBorder="1" applyAlignment="1">
      <alignment horizontal="right" vertical="center"/>
    </xf>
    <xf numFmtId="165" fontId="4" fillId="0" borderId="0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0" fontId="7" fillId="0" borderId="0" xfId="2" quotePrefix="1" applyFont="1" applyAlignment="1">
      <alignment vertical="center"/>
    </xf>
    <xf numFmtId="0" fontId="7" fillId="0" borderId="0" xfId="2" applyFont="1" applyAlignment="1">
      <alignment vertical="center"/>
    </xf>
    <xf numFmtId="37" fontId="7" fillId="0" borderId="0" xfId="2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5" fontId="4" fillId="0" borderId="0" xfId="4" quotePrefix="1" applyNumberFormat="1" applyFont="1" applyAlignment="1">
      <alignment horizontal="right" vertical="center"/>
    </xf>
    <xf numFmtId="0" fontId="4" fillId="0" borderId="1" xfId="4" applyFont="1" applyBorder="1" applyAlignment="1">
      <alignment horizontal="center" vertical="center"/>
    </xf>
    <xf numFmtId="165" fontId="4" fillId="0" borderId="1" xfId="4" applyNumberFormat="1" applyFont="1" applyBorder="1" applyAlignment="1">
      <alignment horizontal="right" vertical="center"/>
    </xf>
    <xf numFmtId="0" fontId="8" fillId="0" borderId="0" xfId="2" applyFont="1" applyAlignment="1">
      <alignment vertical="center"/>
    </xf>
    <xf numFmtId="37" fontId="8" fillId="0" borderId="0" xfId="2" applyNumberFormat="1" applyFont="1" applyAlignment="1">
      <alignment vertical="center"/>
    </xf>
    <xf numFmtId="0" fontId="8" fillId="0" borderId="0" xfId="2" quotePrefix="1" applyFont="1" applyAlignment="1">
      <alignment horizontal="center" vertical="center"/>
    </xf>
    <xf numFmtId="0" fontId="8" fillId="0" borderId="0" xfId="2" quotePrefix="1" applyFont="1" applyAlignment="1">
      <alignment vertical="center"/>
    </xf>
    <xf numFmtId="165" fontId="8" fillId="2" borderId="0" xfId="3" quotePrefix="1" applyNumberFormat="1" applyFont="1" applyFill="1" applyAlignment="1">
      <alignment horizontal="right" vertical="center"/>
    </xf>
    <xf numFmtId="165" fontId="8" fillId="0" borderId="0" xfId="3" quotePrefix="1" applyNumberFormat="1" applyFont="1" applyFill="1" applyAlignment="1">
      <alignment horizontal="right" vertical="center"/>
    </xf>
    <xf numFmtId="0" fontId="7" fillId="0" borderId="0" xfId="2" quotePrefix="1" applyFont="1" applyAlignment="1">
      <alignment horizontal="center" vertical="center"/>
    </xf>
    <xf numFmtId="165" fontId="7" fillId="2" borderId="0" xfId="3" quotePrefix="1" applyNumberFormat="1" applyFont="1" applyFill="1" applyAlignment="1">
      <alignment horizontal="right" vertical="center"/>
    </xf>
    <xf numFmtId="165" fontId="7" fillId="0" borderId="0" xfId="3" quotePrefix="1" applyNumberFormat="1" applyFont="1" applyFill="1" applyAlignment="1">
      <alignment horizontal="right" vertical="center"/>
    </xf>
    <xf numFmtId="0" fontId="8" fillId="0" borderId="0" xfId="2" applyFont="1" applyAlignment="1">
      <alignment horizontal="center" vertical="center"/>
    </xf>
    <xf numFmtId="165" fontId="8" fillId="2" borderId="0" xfId="3" applyNumberFormat="1" applyFont="1" applyFill="1" applyAlignment="1">
      <alignment horizontal="right" vertical="center"/>
    </xf>
    <xf numFmtId="165" fontId="8" fillId="0" borderId="0" xfId="3" applyNumberFormat="1" applyFont="1" applyFill="1" applyAlignment="1">
      <alignment horizontal="right" vertical="center"/>
    </xf>
    <xf numFmtId="0" fontId="7" fillId="0" borderId="0" xfId="2" applyFont="1" applyAlignment="1">
      <alignment horizontal="center" vertical="center"/>
    </xf>
    <xf numFmtId="165" fontId="7" fillId="2" borderId="0" xfId="3" applyNumberFormat="1" applyFont="1" applyFill="1" applyAlignment="1">
      <alignment horizontal="right" vertical="center"/>
    </xf>
    <xf numFmtId="165" fontId="8" fillId="2" borderId="0" xfId="3" applyNumberFormat="1" applyFont="1" applyFill="1" applyBorder="1" applyAlignment="1">
      <alignment horizontal="right" vertical="center"/>
    </xf>
    <xf numFmtId="165" fontId="8" fillId="0" borderId="0" xfId="3" applyNumberFormat="1" applyFont="1" applyFill="1" applyBorder="1" applyAlignment="1">
      <alignment horizontal="right" vertical="center"/>
    </xf>
    <xf numFmtId="37" fontId="8" fillId="0" borderId="0" xfId="2" quotePrefix="1" applyNumberFormat="1" applyFont="1" applyAlignment="1">
      <alignment vertical="center"/>
    </xf>
    <xf numFmtId="167" fontId="8" fillId="0" borderId="0" xfId="2" applyNumberFormat="1" applyFont="1" applyAlignment="1">
      <alignment vertical="center"/>
    </xf>
    <xf numFmtId="168" fontId="10" fillId="0" borderId="0" xfId="0" applyNumberFormat="1" applyFont="1" applyAlignment="1">
      <alignment horizontal="right" vertical="center"/>
    </xf>
    <xf numFmtId="165" fontId="8" fillId="2" borderId="1" xfId="3" applyNumberFormat="1" applyFont="1" applyFill="1" applyBorder="1" applyAlignment="1">
      <alignment horizontal="right" vertical="center"/>
    </xf>
    <xf numFmtId="165" fontId="8" fillId="0" borderId="1" xfId="3" applyNumberFormat="1" applyFont="1" applyFill="1" applyBorder="1" applyAlignment="1">
      <alignment horizontal="right" vertical="center"/>
    </xf>
    <xf numFmtId="167" fontId="7" fillId="0" borderId="0" xfId="2" applyNumberFormat="1" applyFont="1" applyAlignment="1">
      <alignment vertical="center"/>
    </xf>
    <xf numFmtId="37" fontId="7" fillId="0" borderId="0" xfId="2" quotePrefix="1" applyNumberFormat="1" applyFont="1" applyAlignment="1">
      <alignment vertical="center"/>
    </xf>
    <xf numFmtId="165" fontId="7" fillId="2" borderId="0" xfId="3" applyNumberFormat="1" applyFont="1" applyFill="1" applyBorder="1" applyAlignment="1">
      <alignment horizontal="right" vertical="center"/>
    </xf>
    <xf numFmtId="37" fontId="4" fillId="0" borderId="0" xfId="2" applyNumberFormat="1" applyFont="1" applyAlignment="1">
      <alignment vertical="center"/>
    </xf>
    <xf numFmtId="167" fontId="4" fillId="0" borderId="0" xfId="2" applyNumberFormat="1" applyFont="1" applyAlignment="1">
      <alignment vertical="center"/>
    </xf>
    <xf numFmtId="165" fontId="8" fillId="2" borderId="2" xfId="3" applyNumberFormat="1" applyFont="1" applyFill="1" applyBorder="1" applyAlignment="1">
      <alignment horizontal="right" vertical="center"/>
    </xf>
    <xf numFmtId="165" fontId="8" fillId="0" borderId="2" xfId="3" applyNumberFormat="1" applyFont="1" applyFill="1" applyBorder="1" applyAlignment="1">
      <alignment horizontal="right" vertical="center"/>
    </xf>
    <xf numFmtId="165" fontId="7" fillId="0" borderId="0" xfId="3" applyNumberFormat="1" applyFont="1" applyFill="1" applyBorder="1" applyAlignment="1">
      <alignment horizontal="right" vertical="center"/>
    </xf>
    <xf numFmtId="0" fontId="7" fillId="0" borderId="0" xfId="7" applyFont="1" applyAlignment="1">
      <alignment vertical="center"/>
    </xf>
    <xf numFmtId="0" fontId="7" fillId="0" borderId="0" xfId="7" applyFont="1" applyAlignment="1">
      <alignment horizontal="left" vertical="center"/>
    </xf>
    <xf numFmtId="0" fontId="7" fillId="0" borderId="1" xfId="2" applyFont="1" applyBorder="1" applyAlignment="1">
      <alignment vertical="center"/>
    </xf>
    <xf numFmtId="165" fontId="7" fillId="0" borderId="1" xfId="3" applyNumberFormat="1" applyFont="1" applyFill="1" applyBorder="1" applyAlignment="1">
      <alignment horizontal="right" vertical="center"/>
    </xf>
    <xf numFmtId="0" fontId="4" fillId="0" borderId="1" xfId="2" applyFont="1" applyBorder="1" applyAlignment="1">
      <alignment vertical="center"/>
    </xf>
    <xf numFmtId="37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right" vertical="center"/>
    </xf>
    <xf numFmtId="0" fontId="7" fillId="2" borderId="0" xfId="2" applyFont="1" applyFill="1" applyAlignment="1">
      <alignment vertical="center"/>
    </xf>
    <xf numFmtId="0" fontId="8" fillId="0" borderId="0" xfId="7" applyFont="1" applyAlignment="1">
      <alignment vertical="center"/>
    </xf>
    <xf numFmtId="165" fontId="8" fillId="2" borderId="1" xfId="3" quotePrefix="1" applyNumberFormat="1" applyFont="1" applyFill="1" applyBorder="1" applyAlignment="1">
      <alignment horizontal="right" vertical="center"/>
    </xf>
    <xf numFmtId="165" fontId="8" fillId="0" borderId="1" xfId="3" quotePrefix="1" applyNumberFormat="1" applyFont="1" applyFill="1" applyBorder="1" applyAlignment="1">
      <alignment horizontal="right" vertical="center"/>
    </xf>
    <xf numFmtId="0" fontId="8" fillId="0" borderId="0" xfId="7" applyFont="1" applyAlignment="1">
      <alignment horizontal="left" vertical="center"/>
    </xf>
    <xf numFmtId="167" fontId="5" fillId="0" borderId="0" xfId="2" applyNumberFormat="1" applyFont="1" applyAlignment="1">
      <alignment vertical="center"/>
    </xf>
    <xf numFmtId="165" fontId="7" fillId="0" borderId="0" xfId="3" applyNumberFormat="1" applyFont="1" applyFill="1" applyAlignment="1">
      <alignment horizontal="right" vertical="center"/>
    </xf>
    <xf numFmtId="37" fontId="8" fillId="0" borderId="0" xfId="7" applyNumberFormat="1" applyFont="1" applyAlignment="1">
      <alignment vertical="center"/>
    </xf>
    <xf numFmtId="37" fontId="7" fillId="0" borderId="0" xfId="7" applyNumberFormat="1" applyFont="1" applyAlignment="1">
      <alignment vertical="center"/>
    </xf>
    <xf numFmtId="169" fontId="8" fillId="0" borderId="1" xfId="1" applyNumberFormat="1" applyFont="1" applyBorder="1" applyAlignment="1">
      <alignment vertical="center"/>
    </xf>
    <xf numFmtId="0" fontId="4" fillId="0" borderId="0" xfId="8" applyFont="1" applyAlignment="1">
      <alignment vertical="center"/>
    </xf>
    <xf numFmtId="0" fontId="8" fillId="0" borderId="1" xfId="2" applyFont="1" applyBorder="1" applyAlignment="1">
      <alignment vertical="center"/>
    </xf>
    <xf numFmtId="37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5" fontId="4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 applyAlignment="1">
      <alignment horizontal="right" vertical="center"/>
    </xf>
    <xf numFmtId="165" fontId="8" fillId="0" borderId="0" xfId="0" applyNumberFormat="1" applyFont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0" fontId="8" fillId="0" borderId="0" xfId="9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8" fillId="2" borderId="1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8" fillId="2" borderId="0" xfId="10" applyNumberFormat="1" applyFont="1" applyFill="1" applyBorder="1" applyAlignment="1">
      <alignment horizontal="right" vertical="center"/>
    </xf>
    <xf numFmtId="165" fontId="8" fillId="0" borderId="0" xfId="1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5" fontId="8" fillId="2" borderId="0" xfId="1" applyNumberFormat="1" applyFont="1" applyFill="1" applyBorder="1" applyAlignment="1">
      <alignment horizontal="right" vertical="center"/>
    </xf>
    <xf numFmtId="170" fontId="13" fillId="0" borderId="0" xfId="0" applyNumberFormat="1" applyFont="1" applyAlignment="1">
      <alignment horizontal="left" vertical="center"/>
    </xf>
    <xf numFmtId="165" fontId="8" fillId="2" borderId="2" xfId="1" applyNumberFormat="1" applyFont="1" applyFill="1" applyBorder="1" applyAlignment="1">
      <alignment horizontal="right" vertical="center"/>
    </xf>
    <xf numFmtId="165" fontId="8" fillId="0" borderId="2" xfId="1" applyNumberFormat="1" applyFont="1" applyFill="1" applyBorder="1" applyAlignment="1">
      <alignment horizontal="right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8" fillId="0" borderId="2" xfId="0" applyNumberFormat="1" applyFont="1" applyBorder="1" applyAlignment="1">
      <alignment horizontal="right" vertical="center"/>
    </xf>
    <xf numFmtId="165" fontId="8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9" fontId="4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left" vertical="center"/>
    </xf>
    <xf numFmtId="169" fontId="4" fillId="0" borderId="1" xfId="0" applyNumberFormat="1" applyFont="1" applyBorder="1" applyAlignment="1" applyProtection="1">
      <alignment horizontal="right" vertical="center"/>
      <protection locked="0"/>
    </xf>
    <xf numFmtId="165" fontId="8" fillId="0" borderId="1" xfId="0" applyNumberFormat="1" applyFont="1" applyBorder="1" applyAlignment="1" applyProtection="1">
      <alignment horizontal="right" vertical="center"/>
      <protection locked="0"/>
    </xf>
    <xf numFmtId="172" fontId="4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165" fontId="4" fillId="0" borderId="0" xfId="0" applyNumberFormat="1" applyFont="1" applyAlignment="1" applyProtection="1">
      <alignment horizontal="right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169" fontId="8" fillId="0" borderId="0" xfId="0" applyNumberFormat="1" applyFont="1" applyAlignment="1">
      <alignment vertical="center"/>
    </xf>
    <xf numFmtId="165" fontId="4" fillId="0" borderId="1" xfId="0" applyNumberFormat="1" applyFont="1" applyBorder="1" applyAlignment="1" applyProtection="1">
      <alignment horizontal="right" vertical="center"/>
      <protection locked="0"/>
    </xf>
    <xf numFmtId="165" fontId="4" fillId="2" borderId="0" xfId="11" applyNumberFormat="1" applyFont="1" applyFill="1" applyAlignment="1">
      <alignment horizontal="right" vertical="center"/>
    </xf>
    <xf numFmtId="165" fontId="4" fillId="0" borderId="0" xfId="11" applyNumberFormat="1" applyFont="1" applyAlignment="1">
      <alignment horizontal="right" vertical="center"/>
    </xf>
    <xf numFmtId="165" fontId="8" fillId="0" borderId="0" xfId="11" applyNumberFormat="1" applyFont="1" applyAlignment="1" applyProtection="1">
      <alignment horizontal="right" vertical="center"/>
      <protection locked="0"/>
    </xf>
    <xf numFmtId="165" fontId="4" fillId="2" borderId="0" xfId="11" applyNumberFormat="1" applyFont="1" applyFill="1" applyAlignment="1" applyProtection="1">
      <alignment horizontal="right" vertical="center"/>
      <protection locked="0"/>
    </xf>
    <xf numFmtId="165" fontId="4" fillId="0" borderId="0" xfId="11" applyNumberFormat="1" applyFont="1" applyAlignment="1" applyProtection="1">
      <alignment horizontal="right" vertical="center"/>
      <protection locked="0"/>
    </xf>
    <xf numFmtId="165" fontId="8" fillId="2" borderId="0" xfId="0" applyNumberFormat="1" applyFont="1" applyFill="1" applyAlignment="1" applyProtection="1">
      <alignment horizontal="right" vertical="center"/>
      <protection locked="0"/>
    </xf>
    <xf numFmtId="165" fontId="14" fillId="2" borderId="0" xfId="0" applyNumberFormat="1" applyFont="1" applyFill="1" applyAlignment="1">
      <alignment horizontal="right" vertical="center"/>
    </xf>
    <xf numFmtId="165" fontId="14" fillId="0" borderId="0" xfId="0" applyNumberFormat="1" applyFont="1" applyAlignment="1">
      <alignment horizontal="right" vertical="center"/>
    </xf>
    <xf numFmtId="165" fontId="14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 applyProtection="1">
      <alignment horizontal="right" vertical="center"/>
      <protection locked="0"/>
    </xf>
    <xf numFmtId="169" fontId="8" fillId="0" borderId="0" xfId="0" applyNumberFormat="1" applyFont="1" applyAlignment="1">
      <alignment horizontal="center" vertical="center"/>
    </xf>
    <xf numFmtId="165" fontId="8" fillId="2" borderId="0" xfId="0" applyNumberFormat="1" applyFont="1" applyFill="1" applyAlignment="1">
      <alignment vertical="center"/>
    </xf>
    <xf numFmtId="169" fontId="8" fillId="0" borderId="0" xfId="0" applyNumberFormat="1" applyFont="1" applyAlignment="1" applyProtection="1">
      <alignment horizontal="right" vertical="center"/>
      <protection locked="0"/>
    </xf>
    <xf numFmtId="165" fontId="8" fillId="2" borderId="2" xfId="0" applyNumberFormat="1" applyFont="1" applyFill="1" applyBorder="1" applyAlignment="1" applyProtection="1">
      <alignment horizontal="right" vertical="center"/>
      <protection locked="0"/>
    </xf>
    <xf numFmtId="165" fontId="8" fillId="0" borderId="0" xfId="12" applyNumberFormat="1" applyFont="1" applyAlignment="1">
      <alignment horizontal="right" vertical="center"/>
    </xf>
    <xf numFmtId="165" fontId="14" fillId="0" borderId="0" xfId="0" applyNumberFormat="1" applyFont="1" applyAlignment="1">
      <alignment horizontal="center" vertical="center"/>
    </xf>
    <xf numFmtId="165" fontId="14" fillId="0" borderId="1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 applyProtection="1">
      <alignment horizontal="right" vertical="center"/>
      <protection locked="0"/>
    </xf>
    <xf numFmtId="0" fontId="4" fillId="0" borderId="0" xfId="9" applyFont="1" applyAlignment="1">
      <alignment vertical="center"/>
    </xf>
    <xf numFmtId="37" fontId="4" fillId="0" borderId="0" xfId="9" applyNumberFormat="1" applyFont="1" applyAlignment="1">
      <alignment vertical="center"/>
    </xf>
    <xf numFmtId="0" fontId="4" fillId="0" borderId="0" xfId="9" applyFont="1" applyAlignment="1">
      <alignment horizontal="center" vertical="center"/>
    </xf>
    <xf numFmtId="165" fontId="4" fillId="0" borderId="0" xfId="3" applyNumberFormat="1" applyFont="1" applyFill="1" applyAlignment="1">
      <alignment horizontal="right" vertical="center"/>
    </xf>
    <xf numFmtId="165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1" xfId="9" applyFont="1" applyBorder="1" applyAlignment="1">
      <alignment vertical="center"/>
    </xf>
    <xf numFmtId="37" fontId="4" fillId="0" borderId="1" xfId="9" applyNumberFormat="1" applyFont="1" applyBorder="1" applyAlignment="1">
      <alignment vertical="center"/>
    </xf>
    <xf numFmtId="0" fontId="4" fillId="0" borderId="1" xfId="9" applyFont="1" applyBorder="1" applyAlignment="1">
      <alignment horizontal="center" vertical="center"/>
    </xf>
    <xf numFmtId="165" fontId="17" fillId="0" borderId="1" xfId="0" applyNumberFormat="1" applyFont="1" applyBorder="1" applyAlignment="1">
      <alignment vertical="center"/>
    </xf>
    <xf numFmtId="165" fontId="4" fillId="0" borderId="0" xfId="3" applyNumberFormat="1" applyFont="1" applyFill="1" applyBorder="1" applyAlignment="1">
      <alignment horizontal="right" vertical="center"/>
    </xf>
    <xf numFmtId="0" fontId="8" fillId="0" borderId="0" xfId="13" applyFont="1" applyAlignment="1">
      <alignment vertical="center"/>
    </xf>
    <xf numFmtId="0" fontId="8" fillId="0" borderId="0" xfId="13" applyFont="1" applyAlignment="1">
      <alignment horizontal="center" vertical="center"/>
    </xf>
    <xf numFmtId="0" fontId="4" fillId="0" borderId="0" xfId="13" applyFont="1" applyAlignment="1">
      <alignment vertical="center"/>
    </xf>
    <xf numFmtId="0" fontId="4" fillId="0" borderId="0" xfId="13" applyFont="1" applyAlignment="1">
      <alignment horizontal="center" vertical="center"/>
    </xf>
    <xf numFmtId="165" fontId="4" fillId="2" borderId="0" xfId="9" applyNumberFormat="1" applyFont="1" applyFill="1" applyAlignment="1">
      <alignment horizontal="right" vertical="center"/>
    </xf>
    <xf numFmtId="165" fontId="8" fillId="0" borderId="0" xfId="9" applyNumberFormat="1" applyFont="1" applyAlignment="1">
      <alignment vertical="center"/>
    </xf>
    <xf numFmtId="165" fontId="4" fillId="0" borderId="0" xfId="9" applyNumberFormat="1" applyFont="1" applyAlignment="1">
      <alignment horizontal="right" vertical="center"/>
    </xf>
    <xf numFmtId="165" fontId="8" fillId="2" borderId="0" xfId="14" applyNumberFormat="1" applyFont="1" applyFill="1" applyAlignment="1">
      <alignment vertical="center"/>
    </xf>
    <xf numFmtId="165" fontId="8" fillId="0" borderId="0" xfId="13" applyNumberFormat="1" applyFont="1" applyAlignment="1">
      <alignment vertical="center"/>
    </xf>
    <xf numFmtId="165" fontId="8" fillId="0" borderId="0" xfId="14" applyNumberFormat="1" applyFont="1" applyFill="1" applyAlignment="1">
      <alignment vertical="center"/>
    </xf>
    <xf numFmtId="165" fontId="8" fillId="2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165" fontId="8" fillId="0" borderId="0" xfId="1" applyNumberFormat="1" applyFont="1" applyAlignment="1">
      <alignment vertical="center"/>
    </xf>
    <xf numFmtId="165" fontId="8" fillId="0" borderId="0" xfId="1" applyNumberFormat="1" applyFont="1" applyAlignment="1">
      <alignment horizontal="right" vertical="center"/>
    </xf>
    <xf numFmtId="165" fontId="8" fillId="2" borderId="0" xfId="1" applyNumberFormat="1" applyFont="1" applyFill="1" applyAlignment="1">
      <alignment horizontal="right" vertical="center"/>
    </xf>
    <xf numFmtId="165" fontId="8" fillId="0" borderId="0" xfId="1" applyNumberFormat="1" applyFont="1" applyFill="1" applyAlignment="1">
      <alignment horizontal="right" vertical="center"/>
    </xf>
    <xf numFmtId="0" fontId="14" fillId="0" borderId="0" xfId="13" applyFont="1" applyAlignment="1">
      <alignment vertical="center"/>
    </xf>
    <xf numFmtId="165" fontId="8" fillId="2" borderId="1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0" fontId="14" fillId="0" borderId="0" xfId="13" quotePrefix="1" applyFont="1" applyAlignment="1">
      <alignment vertical="center"/>
    </xf>
    <xf numFmtId="165" fontId="8" fillId="2" borderId="0" xfId="1" applyNumberFormat="1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8" fillId="0" borderId="0" xfId="13" quotePrefix="1" applyFont="1" applyAlignment="1">
      <alignment vertical="center"/>
    </xf>
    <xf numFmtId="0" fontId="8" fillId="0" borderId="1" xfId="13" applyFont="1" applyBorder="1" applyAlignment="1">
      <alignment vertical="center"/>
    </xf>
    <xf numFmtId="0" fontId="8" fillId="0" borderId="1" xfId="13" applyFont="1" applyBorder="1" applyAlignment="1">
      <alignment horizontal="center" vertical="center"/>
    </xf>
    <xf numFmtId="165" fontId="8" fillId="0" borderId="1" xfId="9" applyNumberFormat="1" applyFont="1" applyBorder="1" applyAlignment="1">
      <alignment horizontal="right" vertical="center"/>
    </xf>
    <xf numFmtId="165" fontId="8" fillId="0" borderId="0" xfId="13" applyNumberFormat="1" applyFont="1" applyAlignment="1">
      <alignment horizontal="right" vertical="center"/>
    </xf>
    <xf numFmtId="165" fontId="8" fillId="0" borderId="1" xfId="13" applyNumberFormat="1" applyFont="1" applyBorder="1" applyAlignment="1">
      <alignment horizontal="right" vertical="center"/>
    </xf>
    <xf numFmtId="0" fontId="4" fillId="0" borderId="1" xfId="13" applyFont="1" applyBorder="1" applyAlignment="1">
      <alignment horizontal="center" vertical="center"/>
    </xf>
    <xf numFmtId="165" fontId="8" fillId="2" borderId="0" xfId="15" applyNumberFormat="1" applyFont="1" applyFill="1" applyBorder="1" applyAlignment="1">
      <alignment vertical="center"/>
    </xf>
    <xf numFmtId="165" fontId="8" fillId="0" borderId="0" xfId="15" applyNumberFormat="1" applyFont="1" applyFill="1" applyBorder="1" applyAlignment="1">
      <alignment vertical="center"/>
    </xf>
    <xf numFmtId="165" fontId="8" fillId="0" borderId="0" xfId="1" applyNumberFormat="1" applyFont="1" applyBorder="1" applyAlignment="1">
      <alignment horizontal="right" vertical="center"/>
    </xf>
    <xf numFmtId="0" fontId="4" fillId="0" borderId="0" xfId="13" applyFont="1" applyAlignment="1">
      <alignment horizontal="left" vertical="center"/>
    </xf>
    <xf numFmtId="0" fontId="8" fillId="0" borderId="0" xfId="13" applyFont="1" applyAlignment="1">
      <alignment horizontal="left" vertical="center"/>
    </xf>
    <xf numFmtId="165" fontId="8" fillId="0" borderId="0" xfId="13" applyNumberFormat="1" applyFont="1" applyAlignment="1">
      <alignment horizontal="left" vertical="center"/>
    </xf>
    <xf numFmtId="165" fontId="8" fillId="0" borderId="0" xfId="9" applyNumberFormat="1" applyFont="1" applyAlignment="1">
      <alignment horizontal="right" vertical="center"/>
    </xf>
    <xf numFmtId="165" fontId="8" fillId="0" borderId="1" xfId="13" applyNumberFormat="1" applyFont="1" applyBorder="1" applyAlignment="1">
      <alignment vertical="center"/>
    </xf>
    <xf numFmtId="0" fontId="4" fillId="0" borderId="1" xfId="6" applyFont="1" applyBorder="1" applyAlignment="1">
      <alignment horizontal="center" vertical="center"/>
    </xf>
    <xf numFmtId="166" fontId="4" fillId="0" borderId="0" xfId="5" applyNumberFormat="1" applyFont="1" applyAlignment="1">
      <alignment horizontal="center" vertical="center" wrapText="1"/>
    </xf>
    <xf numFmtId="166" fontId="4" fillId="0" borderId="0" xfId="5" applyNumberFormat="1" applyFont="1" applyAlignment="1">
      <alignment horizontal="center" vertical="center"/>
    </xf>
    <xf numFmtId="167" fontId="8" fillId="0" borderId="0" xfId="2" applyNumberFormat="1" applyFont="1" applyAlignment="1">
      <alignment horizontal="center" vertical="center"/>
    </xf>
    <xf numFmtId="0" fontId="8" fillId="0" borderId="1" xfId="4" applyFont="1" applyBorder="1" applyAlignment="1">
      <alignment horizontal="justify" vertical="center"/>
    </xf>
    <xf numFmtId="0" fontId="4" fillId="0" borderId="1" xfId="7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169" fontId="15" fillId="0" borderId="1" xfId="0" applyNumberFormat="1" applyFont="1" applyBorder="1" applyAlignment="1">
      <alignment horizontal="center" vertical="center"/>
    </xf>
    <xf numFmtId="166" fontId="4" fillId="0" borderId="1" xfId="5" applyNumberFormat="1" applyFont="1" applyBorder="1" applyAlignment="1">
      <alignment horizontal="center" vertical="center" wrapText="1"/>
    </xf>
  </cellXfs>
  <cellStyles count="16">
    <cellStyle name="Comma" xfId="1" builtinId="3"/>
    <cellStyle name="Comma 11" xfId="10" xr:uid="{46388C2E-D62F-4734-8BB8-6CB02AE7BEC8}"/>
    <cellStyle name="Comma 2 2" xfId="14" xr:uid="{1E355E6C-4AC2-423B-BDD8-197E8AB84BF5}"/>
    <cellStyle name="Comma 2 25" xfId="3" xr:uid="{3B9E7A21-B577-47F4-B1A4-6EBFDD9EB917}"/>
    <cellStyle name="Comma_Cashflow megachem 2" xfId="15" xr:uid="{2B74ADC8-1F85-41C9-B168-2EFE85EA1651}"/>
    <cellStyle name="Normal" xfId="0" builtinId="0"/>
    <cellStyle name="Normal 10" xfId="8" xr:uid="{643188A1-BD7F-47A4-B7E8-D4EBA41F8EB1}"/>
    <cellStyle name="Normal 188 5" xfId="11" xr:uid="{549F1AC0-278A-4D7E-B0A4-1EC76D4BFD94}"/>
    <cellStyle name="Normal 2" xfId="9" xr:uid="{ED33BB1D-44A1-4643-9785-70D3ED4D46DD}"/>
    <cellStyle name="Normal 2 2" xfId="12" xr:uid="{10F0B0CB-68F5-4DC2-B1D7-9C4FBB8E9F6F}"/>
    <cellStyle name="Normal 2 3" xfId="2" xr:uid="{0606CB28-B15F-40F0-9F81-D418A5AF076B}"/>
    <cellStyle name="Normal 3" xfId="6" xr:uid="{53D8909B-CA33-4A72-853A-8C0D2708F811}"/>
    <cellStyle name="Normal 3 8" xfId="7" xr:uid="{25DE01E8-43CD-4077-BE70-AD1D54333E80}"/>
    <cellStyle name="Normal_Cashflow megachem 2" xfId="13" xr:uid="{05B9B413-1F65-4BEE-885A-6366BBA43696}"/>
    <cellStyle name="Normal_Noble-47t" xfId="5" xr:uid="{34A4923D-1E83-4459-BCBD-627F830C2A76}"/>
    <cellStyle name="Normal_Noble-E04" xfId="4" xr:uid="{0F953CBE-B81A-48AE-99BE-E313B977E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71F47-D9F0-4F62-BAA9-A3F1B19C130F}">
  <dimension ref="A1:K110"/>
  <sheetViews>
    <sheetView topLeftCell="A88" zoomScale="110" zoomScaleNormal="110" zoomScaleSheetLayoutView="85" workbookViewId="0">
      <selection activeCell="D102" sqref="D102"/>
    </sheetView>
  </sheetViews>
  <sheetFormatPr defaultRowHeight="16.5" customHeight="1"/>
  <cols>
    <col min="1" max="3" width="2" style="15" customWidth="1"/>
    <col min="4" max="4" width="46.85546875" style="15" customWidth="1"/>
    <col min="5" max="5" width="6.42578125" style="35" customWidth="1"/>
    <col min="6" max="6" width="1" style="15" customWidth="1"/>
    <col min="7" max="7" width="20.85546875" style="66" customWidth="1"/>
    <col min="8" max="8" width="1" style="15" customWidth="1"/>
    <col min="9" max="9" width="14.28515625" style="66" customWidth="1"/>
    <col min="10" max="10" width="1" style="15" customWidth="1"/>
    <col min="11" max="11" width="15.140625" style="66" bestFit="1" customWidth="1"/>
    <col min="12" max="246" width="9.28515625" style="15"/>
    <col min="247" max="250" width="3" style="15" customWidth="1"/>
    <col min="251" max="251" width="47.28515625" style="15" customWidth="1"/>
    <col min="252" max="252" width="9.85546875" style="15" customWidth="1"/>
    <col min="253" max="253" width="1.85546875" style="15" customWidth="1"/>
    <col min="254" max="254" width="14.7109375" style="15" customWidth="1"/>
    <col min="255" max="255" width="1.85546875" style="15" customWidth="1"/>
    <col min="256" max="256" width="14.7109375" style="15" customWidth="1"/>
    <col min="257" max="257" width="12.85546875" style="15" bestFit="1" customWidth="1"/>
    <col min="258" max="259" width="16.140625" style="15" customWidth="1"/>
    <col min="260" max="502" width="9.28515625" style="15"/>
    <col min="503" max="506" width="3" style="15" customWidth="1"/>
    <col min="507" max="507" width="47.28515625" style="15" customWidth="1"/>
    <col min="508" max="508" width="9.85546875" style="15" customWidth="1"/>
    <col min="509" max="509" width="1.85546875" style="15" customWidth="1"/>
    <col min="510" max="510" width="14.7109375" style="15" customWidth="1"/>
    <col min="511" max="511" width="1.85546875" style="15" customWidth="1"/>
    <col min="512" max="512" width="14.7109375" style="15" customWidth="1"/>
    <col min="513" max="513" width="12.85546875" style="15" bestFit="1" customWidth="1"/>
    <col min="514" max="515" width="16.140625" style="15" customWidth="1"/>
    <col min="516" max="758" width="9.28515625" style="15"/>
    <col min="759" max="762" width="3" style="15" customWidth="1"/>
    <col min="763" max="763" width="47.28515625" style="15" customWidth="1"/>
    <col min="764" max="764" width="9.85546875" style="15" customWidth="1"/>
    <col min="765" max="765" width="1.85546875" style="15" customWidth="1"/>
    <col min="766" max="766" width="14.7109375" style="15" customWidth="1"/>
    <col min="767" max="767" width="1.85546875" style="15" customWidth="1"/>
    <col min="768" max="768" width="14.7109375" style="15" customWidth="1"/>
    <col min="769" max="769" width="12.85546875" style="15" bestFit="1" customWidth="1"/>
    <col min="770" max="771" width="16.140625" style="15" customWidth="1"/>
    <col min="772" max="1014" width="9.28515625" style="15"/>
    <col min="1015" max="1018" width="3" style="15" customWidth="1"/>
    <col min="1019" max="1019" width="47.28515625" style="15" customWidth="1"/>
    <col min="1020" max="1020" width="9.85546875" style="15" customWidth="1"/>
    <col min="1021" max="1021" width="1.85546875" style="15" customWidth="1"/>
    <col min="1022" max="1022" width="14.7109375" style="15" customWidth="1"/>
    <col min="1023" max="1023" width="1.85546875" style="15" customWidth="1"/>
    <col min="1024" max="1024" width="14.7109375" style="15" customWidth="1"/>
    <col min="1025" max="1025" width="12.85546875" style="15" bestFit="1" customWidth="1"/>
    <col min="1026" max="1027" width="16.140625" style="15" customWidth="1"/>
    <col min="1028" max="1270" width="9.28515625" style="15"/>
    <col min="1271" max="1274" width="3" style="15" customWidth="1"/>
    <col min="1275" max="1275" width="47.28515625" style="15" customWidth="1"/>
    <col min="1276" max="1276" width="9.85546875" style="15" customWidth="1"/>
    <col min="1277" max="1277" width="1.85546875" style="15" customWidth="1"/>
    <col min="1278" max="1278" width="14.7109375" style="15" customWidth="1"/>
    <col min="1279" max="1279" width="1.85546875" style="15" customWidth="1"/>
    <col min="1280" max="1280" width="14.7109375" style="15" customWidth="1"/>
    <col min="1281" max="1281" width="12.85546875" style="15" bestFit="1" customWidth="1"/>
    <col min="1282" max="1283" width="16.140625" style="15" customWidth="1"/>
    <col min="1284" max="1526" width="9.28515625" style="15"/>
    <col min="1527" max="1530" width="3" style="15" customWidth="1"/>
    <col min="1531" max="1531" width="47.28515625" style="15" customWidth="1"/>
    <col min="1532" max="1532" width="9.85546875" style="15" customWidth="1"/>
    <col min="1533" max="1533" width="1.85546875" style="15" customWidth="1"/>
    <col min="1534" max="1534" width="14.7109375" style="15" customWidth="1"/>
    <col min="1535" max="1535" width="1.85546875" style="15" customWidth="1"/>
    <col min="1536" max="1536" width="14.7109375" style="15" customWidth="1"/>
    <col min="1537" max="1537" width="12.85546875" style="15" bestFit="1" customWidth="1"/>
    <col min="1538" max="1539" width="16.140625" style="15" customWidth="1"/>
    <col min="1540" max="1782" width="9.28515625" style="15"/>
    <col min="1783" max="1786" width="3" style="15" customWidth="1"/>
    <col min="1787" max="1787" width="47.28515625" style="15" customWidth="1"/>
    <col min="1788" max="1788" width="9.85546875" style="15" customWidth="1"/>
    <col min="1789" max="1789" width="1.85546875" style="15" customWidth="1"/>
    <col min="1790" max="1790" width="14.7109375" style="15" customWidth="1"/>
    <col min="1791" max="1791" width="1.85546875" style="15" customWidth="1"/>
    <col min="1792" max="1792" width="14.7109375" style="15" customWidth="1"/>
    <col min="1793" max="1793" width="12.85546875" style="15" bestFit="1" customWidth="1"/>
    <col min="1794" max="1795" width="16.140625" style="15" customWidth="1"/>
    <col min="1796" max="2038" width="9.28515625" style="15"/>
    <col min="2039" max="2042" width="3" style="15" customWidth="1"/>
    <col min="2043" max="2043" width="47.28515625" style="15" customWidth="1"/>
    <col min="2044" max="2044" width="9.85546875" style="15" customWidth="1"/>
    <col min="2045" max="2045" width="1.85546875" style="15" customWidth="1"/>
    <col min="2046" max="2046" width="14.7109375" style="15" customWidth="1"/>
    <col min="2047" max="2047" width="1.85546875" style="15" customWidth="1"/>
    <col min="2048" max="2048" width="14.7109375" style="15" customWidth="1"/>
    <col min="2049" max="2049" width="12.85546875" style="15" bestFit="1" customWidth="1"/>
    <col min="2050" max="2051" width="16.140625" style="15" customWidth="1"/>
    <col min="2052" max="2294" width="9.28515625" style="15"/>
    <col min="2295" max="2298" width="3" style="15" customWidth="1"/>
    <col min="2299" max="2299" width="47.28515625" style="15" customWidth="1"/>
    <col min="2300" max="2300" width="9.85546875" style="15" customWidth="1"/>
    <col min="2301" max="2301" width="1.85546875" style="15" customWidth="1"/>
    <col min="2302" max="2302" width="14.7109375" style="15" customWidth="1"/>
    <col min="2303" max="2303" width="1.85546875" style="15" customWidth="1"/>
    <col min="2304" max="2304" width="14.7109375" style="15" customWidth="1"/>
    <col min="2305" max="2305" width="12.85546875" style="15" bestFit="1" customWidth="1"/>
    <col min="2306" max="2307" width="16.140625" style="15" customWidth="1"/>
    <col min="2308" max="2550" width="9.28515625" style="15"/>
    <col min="2551" max="2554" width="3" style="15" customWidth="1"/>
    <col min="2555" max="2555" width="47.28515625" style="15" customWidth="1"/>
    <col min="2556" max="2556" width="9.85546875" style="15" customWidth="1"/>
    <col min="2557" max="2557" width="1.85546875" style="15" customWidth="1"/>
    <col min="2558" max="2558" width="14.7109375" style="15" customWidth="1"/>
    <col min="2559" max="2559" width="1.85546875" style="15" customWidth="1"/>
    <col min="2560" max="2560" width="14.7109375" style="15" customWidth="1"/>
    <col min="2561" max="2561" width="12.85546875" style="15" bestFit="1" customWidth="1"/>
    <col min="2562" max="2563" width="16.140625" style="15" customWidth="1"/>
    <col min="2564" max="2806" width="9.28515625" style="15"/>
    <col min="2807" max="2810" width="3" style="15" customWidth="1"/>
    <col min="2811" max="2811" width="47.28515625" style="15" customWidth="1"/>
    <col min="2812" max="2812" width="9.85546875" style="15" customWidth="1"/>
    <col min="2813" max="2813" width="1.85546875" style="15" customWidth="1"/>
    <col min="2814" max="2814" width="14.7109375" style="15" customWidth="1"/>
    <col min="2815" max="2815" width="1.85546875" style="15" customWidth="1"/>
    <col min="2816" max="2816" width="14.7109375" style="15" customWidth="1"/>
    <col min="2817" max="2817" width="12.85546875" style="15" bestFit="1" customWidth="1"/>
    <col min="2818" max="2819" width="16.140625" style="15" customWidth="1"/>
    <col min="2820" max="3062" width="9.28515625" style="15"/>
    <col min="3063" max="3066" width="3" style="15" customWidth="1"/>
    <col min="3067" max="3067" width="47.28515625" style="15" customWidth="1"/>
    <col min="3068" max="3068" width="9.85546875" style="15" customWidth="1"/>
    <col min="3069" max="3069" width="1.85546875" style="15" customWidth="1"/>
    <col min="3070" max="3070" width="14.7109375" style="15" customWidth="1"/>
    <col min="3071" max="3071" width="1.85546875" style="15" customWidth="1"/>
    <col min="3072" max="3072" width="14.7109375" style="15" customWidth="1"/>
    <col min="3073" max="3073" width="12.85546875" style="15" bestFit="1" customWidth="1"/>
    <col min="3074" max="3075" width="16.140625" style="15" customWidth="1"/>
    <col min="3076" max="3318" width="9.28515625" style="15"/>
    <col min="3319" max="3322" width="3" style="15" customWidth="1"/>
    <col min="3323" max="3323" width="47.28515625" style="15" customWidth="1"/>
    <col min="3324" max="3324" width="9.85546875" style="15" customWidth="1"/>
    <col min="3325" max="3325" width="1.85546875" style="15" customWidth="1"/>
    <col min="3326" max="3326" width="14.7109375" style="15" customWidth="1"/>
    <col min="3327" max="3327" width="1.85546875" style="15" customWidth="1"/>
    <col min="3328" max="3328" width="14.7109375" style="15" customWidth="1"/>
    <col min="3329" max="3329" width="12.85546875" style="15" bestFit="1" customWidth="1"/>
    <col min="3330" max="3331" width="16.140625" style="15" customWidth="1"/>
    <col min="3332" max="3574" width="9.28515625" style="15"/>
    <col min="3575" max="3578" width="3" style="15" customWidth="1"/>
    <col min="3579" max="3579" width="47.28515625" style="15" customWidth="1"/>
    <col min="3580" max="3580" width="9.85546875" style="15" customWidth="1"/>
    <col min="3581" max="3581" width="1.85546875" style="15" customWidth="1"/>
    <col min="3582" max="3582" width="14.7109375" style="15" customWidth="1"/>
    <col min="3583" max="3583" width="1.85546875" style="15" customWidth="1"/>
    <col min="3584" max="3584" width="14.7109375" style="15" customWidth="1"/>
    <col min="3585" max="3585" width="12.85546875" style="15" bestFit="1" customWidth="1"/>
    <col min="3586" max="3587" width="16.140625" style="15" customWidth="1"/>
    <col min="3588" max="3830" width="9.28515625" style="15"/>
    <col min="3831" max="3834" width="3" style="15" customWidth="1"/>
    <col min="3835" max="3835" width="47.28515625" style="15" customWidth="1"/>
    <col min="3836" max="3836" width="9.85546875" style="15" customWidth="1"/>
    <col min="3837" max="3837" width="1.85546875" style="15" customWidth="1"/>
    <col min="3838" max="3838" width="14.7109375" style="15" customWidth="1"/>
    <col min="3839" max="3839" width="1.85546875" style="15" customWidth="1"/>
    <col min="3840" max="3840" width="14.7109375" style="15" customWidth="1"/>
    <col min="3841" max="3841" width="12.85546875" style="15" bestFit="1" customWidth="1"/>
    <col min="3842" max="3843" width="16.140625" style="15" customWidth="1"/>
    <col min="3844" max="4086" width="9.28515625" style="15"/>
    <col min="4087" max="4090" width="3" style="15" customWidth="1"/>
    <col min="4091" max="4091" width="47.28515625" style="15" customWidth="1"/>
    <col min="4092" max="4092" width="9.85546875" style="15" customWidth="1"/>
    <col min="4093" max="4093" width="1.85546875" style="15" customWidth="1"/>
    <col min="4094" max="4094" width="14.7109375" style="15" customWidth="1"/>
    <col min="4095" max="4095" width="1.85546875" style="15" customWidth="1"/>
    <col min="4096" max="4096" width="14.7109375" style="15" customWidth="1"/>
    <col min="4097" max="4097" width="12.85546875" style="15" bestFit="1" customWidth="1"/>
    <col min="4098" max="4099" width="16.140625" style="15" customWidth="1"/>
    <col min="4100" max="4342" width="9.28515625" style="15"/>
    <col min="4343" max="4346" width="3" style="15" customWidth="1"/>
    <col min="4347" max="4347" width="47.28515625" style="15" customWidth="1"/>
    <col min="4348" max="4348" width="9.85546875" style="15" customWidth="1"/>
    <col min="4349" max="4349" width="1.85546875" style="15" customWidth="1"/>
    <col min="4350" max="4350" width="14.7109375" style="15" customWidth="1"/>
    <col min="4351" max="4351" width="1.85546875" style="15" customWidth="1"/>
    <col min="4352" max="4352" width="14.7109375" style="15" customWidth="1"/>
    <col min="4353" max="4353" width="12.85546875" style="15" bestFit="1" customWidth="1"/>
    <col min="4354" max="4355" width="16.140625" style="15" customWidth="1"/>
    <col min="4356" max="4598" width="9.28515625" style="15"/>
    <col min="4599" max="4602" width="3" style="15" customWidth="1"/>
    <col min="4603" max="4603" width="47.28515625" style="15" customWidth="1"/>
    <col min="4604" max="4604" width="9.85546875" style="15" customWidth="1"/>
    <col min="4605" max="4605" width="1.85546875" style="15" customWidth="1"/>
    <col min="4606" max="4606" width="14.7109375" style="15" customWidth="1"/>
    <col min="4607" max="4607" width="1.85546875" style="15" customWidth="1"/>
    <col min="4608" max="4608" width="14.7109375" style="15" customWidth="1"/>
    <col min="4609" max="4609" width="12.85546875" style="15" bestFit="1" customWidth="1"/>
    <col min="4610" max="4611" width="16.140625" style="15" customWidth="1"/>
    <col min="4612" max="4854" width="9.28515625" style="15"/>
    <col min="4855" max="4858" width="3" style="15" customWidth="1"/>
    <col min="4859" max="4859" width="47.28515625" style="15" customWidth="1"/>
    <col min="4860" max="4860" width="9.85546875" style="15" customWidth="1"/>
    <col min="4861" max="4861" width="1.85546875" style="15" customWidth="1"/>
    <col min="4862" max="4862" width="14.7109375" style="15" customWidth="1"/>
    <col min="4863" max="4863" width="1.85546875" style="15" customWidth="1"/>
    <col min="4864" max="4864" width="14.7109375" style="15" customWidth="1"/>
    <col min="4865" max="4865" width="12.85546875" style="15" bestFit="1" customWidth="1"/>
    <col min="4866" max="4867" width="16.140625" style="15" customWidth="1"/>
    <col min="4868" max="5110" width="9.28515625" style="15"/>
    <col min="5111" max="5114" width="3" style="15" customWidth="1"/>
    <col min="5115" max="5115" width="47.28515625" style="15" customWidth="1"/>
    <col min="5116" max="5116" width="9.85546875" style="15" customWidth="1"/>
    <col min="5117" max="5117" width="1.85546875" style="15" customWidth="1"/>
    <col min="5118" max="5118" width="14.7109375" style="15" customWidth="1"/>
    <col min="5119" max="5119" width="1.85546875" style="15" customWidth="1"/>
    <col min="5120" max="5120" width="14.7109375" style="15" customWidth="1"/>
    <col min="5121" max="5121" width="12.85546875" style="15" bestFit="1" customWidth="1"/>
    <col min="5122" max="5123" width="16.140625" style="15" customWidth="1"/>
    <col min="5124" max="5366" width="9.28515625" style="15"/>
    <col min="5367" max="5370" width="3" style="15" customWidth="1"/>
    <col min="5371" max="5371" width="47.28515625" style="15" customWidth="1"/>
    <col min="5372" max="5372" width="9.85546875" style="15" customWidth="1"/>
    <col min="5373" max="5373" width="1.85546875" style="15" customWidth="1"/>
    <col min="5374" max="5374" width="14.7109375" style="15" customWidth="1"/>
    <col min="5375" max="5375" width="1.85546875" style="15" customWidth="1"/>
    <col min="5376" max="5376" width="14.7109375" style="15" customWidth="1"/>
    <col min="5377" max="5377" width="12.85546875" style="15" bestFit="1" customWidth="1"/>
    <col min="5378" max="5379" width="16.140625" style="15" customWidth="1"/>
    <col min="5380" max="5622" width="9.28515625" style="15"/>
    <col min="5623" max="5626" width="3" style="15" customWidth="1"/>
    <col min="5627" max="5627" width="47.28515625" style="15" customWidth="1"/>
    <col min="5628" max="5628" width="9.85546875" style="15" customWidth="1"/>
    <col min="5629" max="5629" width="1.85546875" style="15" customWidth="1"/>
    <col min="5630" max="5630" width="14.7109375" style="15" customWidth="1"/>
    <col min="5631" max="5631" width="1.85546875" style="15" customWidth="1"/>
    <col min="5632" max="5632" width="14.7109375" style="15" customWidth="1"/>
    <col min="5633" max="5633" width="12.85546875" style="15" bestFit="1" customWidth="1"/>
    <col min="5634" max="5635" width="16.140625" style="15" customWidth="1"/>
    <col min="5636" max="5878" width="9.28515625" style="15"/>
    <col min="5879" max="5882" width="3" style="15" customWidth="1"/>
    <col min="5883" max="5883" width="47.28515625" style="15" customWidth="1"/>
    <col min="5884" max="5884" width="9.85546875" style="15" customWidth="1"/>
    <col min="5885" max="5885" width="1.85546875" style="15" customWidth="1"/>
    <col min="5886" max="5886" width="14.7109375" style="15" customWidth="1"/>
    <col min="5887" max="5887" width="1.85546875" style="15" customWidth="1"/>
    <col min="5888" max="5888" width="14.7109375" style="15" customWidth="1"/>
    <col min="5889" max="5889" width="12.85546875" style="15" bestFit="1" customWidth="1"/>
    <col min="5890" max="5891" width="16.140625" style="15" customWidth="1"/>
    <col min="5892" max="6134" width="9.28515625" style="15"/>
    <col min="6135" max="6138" width="3" style="15" customWidth="1"/>
    <col min="6139" max="6139" width="47.28515625" style="15" customWidth="1"/>
    <col min="6140" max="6140" width="9.85546875" style="15" customWidth="1"/>
    <col min="6141" max="6141" width="1.85546875" style="15" customWidth="1"/>
    <col min="6142" max="6142" width="14.7109375" style="15" customWidth="1"/>
    <col min="6143" max="6143" width="1.85546875" style="15" customWidth="1"/>
    <col min="6144" max="6144" width="14.7109375" style="15" customWidth="1"/>
    <col min="6145" max="6145" width="12.85546875" style="15" bestFit="1" customWidth="1"/>
    <col min="6146" max="6147" width="16.140625" style="15" customWidth="1"/>
    <col min="6148" max="6390" width="9.28515625" style="15"/>
    <col min="6391" max="6394" width="3" style="15" customWidth="1"/>
    <col min="6395" max="6395" width="47.28515625" style="15" customWidth="1"/>
    <col min="6396" max="6396" width="9.85546875" style="15" customWidth="1"/>
    <col min="6397" max="6397" width="1.85546875" style="15" customWidth="1"/>
    <col min="6398" max="6398" width="14.7109375" style="15" customWidth="1"/>
    <col min="6399" max="6399" width="1.85546875" style="15" customWidth="1"/>
    <col min="6400" max="6400" width="14.7109375" style="15" customWidth="1"/>
    <col min="6401" max="6401" width="12.85546875" style="15" bestFit="1" customWidth="1"/>
    <col min="6402" max="6403" width="16.140625" style="15" customWidth="1"/>
    <col min="6404" max="6646" width="9.28515625" style="15"/>
    <col min="6647" max="6650" width="3" style="15" customWidth="1"/>
    <col min="6651" max="6651" width="47.28515625" style="15" customWidth="1"/>
    <col min="6652" max="6652" width="9.85546875" style="15" customWidth="1"/>
    <col min="6653" max="6653" width="1.85546875" style="15" customWidth="1"/>
    <col min="6654" max="6654" width="14.7109375" style="15" customWidth="1"/>
    <col min="6655" max="6655" width="1.85546875" style="15" customWidth="1"/>
    <col min="6656" max="6656" width="14.7109375" style="15" customWidth="1"/>
    <col min="6657" max="6657" width="12.85546875" style="15" bestFit="1" customWidth="1"/>
    <col min="6658" max="6659" width="16.140625" style="15" customWidth="1"/>
    <col min="6660" max="6902" width="9.28515625" style="15"/>
    <col min="6903" max="6906" width="3" style="15" customWidth="1"/>
    <col min="6907" max="6907" width="47.28515625" style="15" customWidth="1"/>
    <col min="6908" max="6908" width="9.85546875" style="15" customWidth="1"/>
    <col min="6909" max="6909" width="1.85546875" style="15" customWidth="1"/>
    <col min="6910" max="6910" width="14.7109375" style="15" customWidth="1"/>
    <col min="6911" max="6911" width="1.85546875" style="15" customWidth="1"/>
    <col min="6912" max="6912" width="14.7109375" style="15" customWidth="1"/>
    <col min="6913" max="6913" width="12.85546875" style="15" bestFit="1" customWidth="1"/>
    <col min="6914" max="6915" width="16.140625" style="15" customWidth="1"/>
    <col min="6916" max="7158" width="9.28515625" style="15"/>
    <col min="7159" max="7162" width="3" style="15" customWidth="1"/>
    <col min="7163" max="7163" width="47.28515625" style="15" customWidth="1"/>
    <col min="7164" max="7164" width="9.85546875" style="15" customWidth="1"/>
    <col min="7165" max="7165" width="1.85546875" style="15" customWidth="1"/>
    <col min="7166" max="7166" width="14.7109375" style="15" customWidth="1"/>
    <col min="7167" max="7167" width="1.85546875" style="15" customWidth="1"/>
    <col min="7168" max="7168" width="14.7109375" style="15" customWidth="1"/>
    <col min="7169" max="7169" width="12.85546875" style="15" bestFit="1" customWidth="1"/>
    <col min="7170" max="7171" width="16.140625" style="15" customWidth="1"/>
    <col min="7172" max="7414" width="9.28515625" style="15"/>
    <col min="7415" max="7418" width="3" style="15" customWidth="1"/>
    <col min="7419" max="7419" width="47.28515625" style="15" customWidth="1"/>
    <col min="7420" max="7420" width="9.85546875" style="15" customWidth="1"/>
    <col min="7421" max="7421" width="1.85546875" style="15" customWidth="1"/>
    <col min="7422" max="7422" width="14.7109375" style="15" customWidth="1"/>
    <col min="7423" max="7423" width="1.85546875" style="15" customWidth="1"/>
    <col min="7424" max="7424" width="14.7109375" style="15" customWidth="1"/>
    <col min="7425" max="7425" width="12.85546875" style="15" bestFit="1" customWidth="1"/>
    <col min="7426" max="7427" width="16.140625" style="15" customWidth="1"/>
    <col min="7428" max="7670" width="9.28515625" style="15"/>
    <col min="7671" max="7674" width="3" style="15" customWidth="1"/>
    <col min="7675" max="7675" width="47.28515625" style="15" customWidth="1"/>
    <col min="7676" max="7676" width="9.85546875" style="15" customWidth="1"/>
    <col min="7677" max="7677" width="1.85546875" style="15" customWidth="1"/>
    <col min="7678" max="7678" width="14.7109375" style="15" customWidth="1"/>
    <col min="7679" max="7679" width="1.85546875" style="15" customWidth="1"/>
    <col min="7680" max="7680" width="14.7109375" style="15" customWidth="1"/>
    <col min="7681" max="7681" width="12.85546875" style="15" bestFit="1" customWidth="1"/>
    <col min="7682" max="7683" width="16.140625" style="15" customWidth="1"/>
    <col min="7684" max="7926" width="9.28515625" style="15"/>
    <col min="7927" max="7930" width="3" style="15" customWidth="1"/>
    <col min="7931" max="7931" width="47.28515625" style="15" customWidth="1"/>
    <col min="7932" max="7932" width="9.85546875" style="15" customWidth="1"/>
    <col min="7933" max="7933" width="1.85546875" style="15" customWidth="1"/>
    <col min="7934" max="7934" width="14.7109375" style="15" customWidth="1"/>
    <col min="7935" max="7935" width="1.85546875" style="15" customWidth="1"/>
    <col min="7936" max="7936" width="14.7109375" style="15" customWidth="1"/>
    <col min="7937" max="7937" width="12.85546875" style="15" bestFit="1" customWidth="1"/>
    <col min="7938" max="7939" width="16.140625" style="15" customWidth="1"/>
    <col min="7940" max="8182" width="9.28515625" style="15"/>
    <col min="8183" max="8186" width="3" style="15" customWidth="1"/>
    <col min="8187" max="8187" width="47.28515625" style="15" customWidth="1"/>
    <col min="8188" max="8188" width="9.85546875" style="15" customWidth="1"/>
    <col min="8189" max="8189" width="1.85546875" style="15" customWidth="1"/>
    <col min="8190" max="8190" width="14.7109375" style="15" customWidth="1"/>
    <col min="8191" max="8191" width="1.85546875" style="15" customWidth="1"/>
    <col min="8192" max="8192" width="14.7109375" style="15" customWidth="1"/>
    <col min="8193" max="8193" width="12.85546875" style="15" bestFit="1" customWidth="1"/>
    <col min="8194" max="8195" width="16.140625" style="15" customWidth="1"/>
    <col min="8196" max="8438" width="9.28515625" style="15"/>
    <col min="8439" max="8442" width="3" style="15" customWidth="1"/>
    <col min="8443" max="8443" width="47.28515625" style="15" customWidth="1"/>
    <col min="8444" max="8444" width="9.85546875" style="15" customWidth="1"/>
    <col min="8445" max="8445" width="1.85546875" style="15" customWidth="1"/>
    <col min="8446" max="8446" width="14.7109375" style="15" customWidth="1"/>
    <col min="8447" max="8447" width="1.85546875" style="15" customWidth="1"/>
    <col min="8448" max="8448" width="14.7109375" style="15" customWidth="1"/>
    <col min="8449" max="8449" width="12.85546875" style="15" bestFit="1" customWidth="1"/>
    <col min="8450" max="8451" width="16.140625" style="15" customWidth="1"/>
    <col min="8452" max="8694" width="9.28515625" style="15"/>
    <col min="8695" max="8698" width="3" style="15" customWidth="1"/>
    <col min="8699" max="8699" width="47.28515625" style="15" customWidth="1"/>
    <col min="8700" max="8700" width="9.85546875" style="15" customWidth="1"/>
    <col min="8701" max="8701" width="1.85546875" style="15" customWidth="1"/>
    <col min="8702" max="8702" width="14.7109375" style="15" customWidth="1"/>
    <col min="8703" max="8703" width="1.85546875" style="15" customWidth="1"/>
    <col min="8704" max="8704" width="14.7109375" style="15" customWidth="1"/>
    <col min="8705" max="8705" width="12.85546875" style="15" bestFit="1" customWidth="1"/>
    <col min="8706" max="8707" width="16.140625" style="15" customWidth="1"/>
    <col min="8708" max="8950" width="9.28515625" style="15"/>
    <col min="8951" max="8954" width="3" style="15" customWidth="1"/>
    <col min="8955" max="8955" width="47.28515625" style="15" customWidth="1"/>
    <col min="8956" max="8956" width="9.85546875" style="15" customWidth="1"/>
    <col min="8957" max="8957" width="1.85546875" style="15" customWidth="1"/>
    <col min="8958" max="8958" width="14.7109375" style="15" customWidth="1"/>
    <col min="8959" max="8959" width="1.85546875" style="15" customWidth="1"/>
    <col min="8960" max="8960" width="14.7109375" style="15" customWidth="1"/>
    <col min="8961" max="8961" width="12.85546875" style="15" bestFit="1" customWidth="1"/>
    <col min="8962" max="8963" width="16.140625" style="15" customWidth="1"/>
    <col min="8964" max="9206" width="9.28515625" style="15"/>
    <col min="9207" max="9210" width="3" style="15" customWidth="1"/>
    <col min="9211" max="9211" width="47.28515625" style="15" customWidth="1"/>
    <col min="9212" max="9212" width="9.85546875" style="15" customWidth="1"/>
    <col min="9213" max="9213" width="1.85546875" style="15" customWidth="1"/>
    <col min="9214" max="9214" width="14.7109375" style="15" customWidth="1"/>
    <col min="9215" max="9215" width="1.85546875" style="15" customWidth="1"/>
    <col min="9216" max="9216" width="14.7109375" style="15" customWidth="1"/>
    <col min="9217" max="9217" width="12.85546875" style="15" bestFit="1" customWidth="1"/>
    <col min="9218" max="9219" width="16.140625" style="15" customWidth="1"/>
    <col min="9220" max="9462" width="9.28515625" style="15"/>
    <col min="9463" max="9466" width="3" style="15" customWidth="1"/>
    <col min="9467" max="9467" width="47.28515625" style="15" customWidth="1"/>
    <col min="9468" max="9468" width="9.85546875" style="15" customWidth="1"/>
    <col min="9469" max="9469" width="1.85546875" style="15" customWidth="1"/>
    <col min="9470" max="9470" width="14.7109375" style="15" customWidth="1"/>
    <col min="9471" max="9471" width="1.85546875" style="15" customWidth="1"/>
    <col min="9472" max="9472" width="14.7109375" style="15" customWidth="1"/>
    <col min="9473" max="9473" width="12.85546875" style="15" bestFit="1" customWidth="1"/>
    <col min="9474" max="9475" width="16.140625" style="15" customWidth="1"/>
    <col min="9476" max="9718" width="9.28515625" style="15"/>
    <col min="9719" max="9722" width="3" style="15" customWidth="1"/>
    <col min="9723" max="9723" width="47.28515625" style="15" customWidth="1"/>
    <col min="9724" max="9724" width="9.85546875" style="15" customWidth="1"/>
    <col min="9725" max="9725" width="1.85546875" style="15" customWidth="1"/>
    <col min="9726" max="9726" width="14.7109375" style="15" customWidth="1"/>
    <col min="9727" max="9727" width="1.85546875" style="15" customWidth="1"/>
    <col min="9728" max="9728" width="14.7109375" style="15" customWidth="1"/>
    <col min="9729" max="9729" width="12.85546875" style="15" bestFit="1" customWidth="1"/>
    <col min="9730" max="9731" width="16.140625" style="15" customWidth="1"/>
    <col min="9732" max="9974" width="9.28515625" style="15"/>
    <col min="9975" max="9978" width="3" style="15" customWidth="1"/>
    <col min="9979" max="9979" width="47.28515625" style="15" customWidth="1"/>
    <col min="9980" max="9980" width="9.85546875" style="15" customWidth="1"/>
    <col min="9981" max="9981" width="1.85546875" style="15" customWidth="1"/>
    <col min="9982" max="9982" width="14.7109375" style="15" customWidth="1"/>
    <col min="9983" max="9983" width="1.85546875" style="15" customWidth="1"/>
    <col min="9984" max="9984" width="14.7109375" style="15" customWidth="1"/>
    <col min="9985" max="9985" width="12.85546875" style="15" bestFit="1" customWidth="1"/>
    <col min="9986" max="9987" width="16.140625" style="15" customWidth="1"/>
    <col min="9988" max="10230" width="9.28515625" style="15"/>
    <col min="10231" max="10234" width="3" style="15" customWidth="1"/>
    <col min="10235" max="10235" width="47.28515625" style="15" customWidth="1"/>
    <col min="10236" max="10236" width="9.85546875" style="15" customWidth="1"/>
    <col min="10237" max="10237" width="1.85546875" style="15" customWidth="1"/>
    <col min="10238" max="10238" width="14.7109375" style="15" customWidth="1"/>
    <col min="10239" max="10239" width="1.85546875" style="15" customWidth="1"/>
    <col min="10240" max="10240" width="14.7109375" style="15" customWidth="1"/>
    <col min="10241" max="10241" width="12.85546875" style="15" bestFit="1" customWidth="1"/>
    <col min="10242" max="10243" width="16.140625" style="15" customWidth="1"/>
    <col min="10244" max="10486" width="9.28515625" style="15"/>
    <col min="10487" max="10490" width="3" style="15" customWidth="1"/>
    <col min="10491" max="10491" width="47.28515625" style="15" customWidth="1"/>
    <col min="10492" max="10492" width="9.85546875" style="15" customWidth="1"/>
    <col min="10493" max="10493" width="1.85546875" style="15" customWidth="1"/>
    <col min="10494" max="10494" width="14.7109375" style="15" customWidth="1"/>
    <col min="10495" max="10495" width="1.85546875" style="15" customWidth="1"/>
    <col min="10496" max="10496" width="14.7109375" style="15" customWidth="1"/>
    <col min="10497" max="10497" width="12.85546875" style="15" bestFit="1" customWidth="1"/>
    <col min="10498" max="10499" width="16.140625" style="15" customWidth="1"/>
    <col min="10500" max="10742" width="9.28515625" style="15"/>
    <col min="10743" max="10746" width="3" style="15" customWidth="1"/>
    <col min="10747" max="10747" width="47.28515625" style="15" customWidth="1"/>
    <col min="10748" max="10748" width="9.85546875" style="15" customWidth="1"/>
    <col min="10749" max="10749" width="1.85546875" style="15" customWidth="1"/>
    <col min="10750" max="10750" width="14.7109375" style="15" customWidth="1"/>
    <col min="10751" max="10751" width="1.85546875" style="15" customWidth="1"/>
    <col min="10752" max="10752" width="14.7109375" style="15" customWidth="1"/>
    <col min="10753" max="10753" width="12.85546875" style="15" bestFit="1" customWidth="1"/>
    <col min="10754" max="10755" width="16.140625" style="15" customWidth="1"/>
    <col min="10756" max="10998" width="9.28515625" style="15"/>
    <col min="10999" max="11002" width="3" style="15" customWidth="1"/>
    <col min="11003" max="11003" width="47.28515625" style="15" customWidth="1"/>
    <col min="11004" max="11004" width="9.85546875" style="15" customWidth="1"/>
    <col min="11005" max="11005" width="1.85546875" style="15" customWidth="1"/>
    <col min="11006" max="11006" width="14.7109375" style="15" customWidth="1"/>
    <col min="11007" max="11007" width="1.85546875" style="15" customWidth="1"/>
    <col min="11008" max="11008" width="14.7109375" style="15" customWidth="1"/>
    <col min="11009" max="11009" width="12.85546875" style="15" bestFit="1" customWidth="1"/>
    <col min="11010" max="11011" width="16.140625" style="15" customWidth="1"/>
    <col min="11012" max="11254" width="9.28515625" style="15"/>
    <col min="11255" max="11258" width="3" style="15" customWidth="1"/>
    <col min="11259" max="11259" width="47.28515625" style="15" customWidth="1"/>
    <col min="11260" max="11260" width="9.85546875" style="15" customWidth="1"/>
    <col min="11261" max="11261" width="1.85546875" style="15" customWidth="1"/>
    <col min="11262" max="11262" width="14.7109375" style="15" customWidth="1"/>
    <col min="11263" max="11263" width="1.85546875" style="15" customWidth="1"/>
    <col min="11264" max="11264" width="14.7109375" style="15" customWidth="1"/>
    <col min="11265" max="11265" width="12.85546875" style="15" bestFit="1" customWidth="1"/>
    <col min="11266" max="11267" width="16.140625" style="15" customWidth="1"/>
    <col min="11268" max="11510" width="9.28515625" style="15"/>
    <col min="11511" max="11514" width="3" style="15" customWidth="1"/>
    <col min="11515" max="11515" width="47.28515625" style="15" customWidth="1"/>
    <col min="11516" max="11516" width="9.85546875" style="15" customWidth="1"/>
    <col min="11517" max="11517" width="1.85546875" style="15" customWidth="1"/>
    <col min="11518" max="11518" width="14.7109375" style="15" customWidth="1"/>
    <col min="11519" max="11519" width="1.85546875" style="15" customWidth="1"/>
    <col min="11520" max="11520" width="14.7109375" style="15" customWidth="1"/>
    <col min="11521" max="11521" width="12.85546875" style="15" bestFit="1" customWidth="1"/>
    <col min="11522" max="11523" width="16.140625" style="15" customWidth="1"/>
    <col min="11524" max="11766" width="9.28515625" style="15"/>
    <col min="11767" max="11770" width="3" style="15" customWidth="1"/>
    <col min="11771" max="11771" width="47.28515625" style="15" customWidth="1"/>
    <col min="11772" max="11772" width="9.85546875" style="15" customWidth="1"/>
    <col min="11773" max="11773" width="1.85546875" style="15" customWidth="1"/>
    <col min="11774" max="11774" width="14.7109375" style="15" customWidth="1"/>
    <col min="11775" max="11775" width="1.85546875" style="15" customWidth="1"/>
    <col min="11776" max="11776" width="14.7109375" style="15" customWidth="1"/>
    <col min="11777" max="11777" width="12.85546875" style="15" bestFit="1" customWidth="1"/>
    <col min="11778" max="11779" width="16.140625" style="15" customWidth="1"/>
    <col min="11780" max="12022" width="9.28515625" style="15"/>
    <col min="12023" max="12026" width="3" style="15" customWidth="1"/>
    <col min="12027" max="12027" width="47.28515625" style="15" customWidth="1"/>
    <col min="12028" max="12028" width="9.85546875" style="15" customWidth="1"/>
    <col min="12029" max="12029" width="1.85546875" style="15" customWidth="1"/>
    <col min="12030" max="12030" width="14.7109375" style="15" customWidth="1"/>
    <col min="12031" max="12031" width="1.85546875" style="15" customWidth="1"/>
    <col min="12032" max="12032" width="14.7109375" style="15" customWidth="1"/>
    <col min="12033" max="12033" width="12.85546875" style="15" bestFit="1" customWidth="1"/>
    <col min="12034" max="12035" width="16.140625" style="15" customWidth="1"/>
    <col min="12036" max="12278" width="9.28515625" style="15"/>
    <col min="12279" max="12282" width="3" style="15" customWidth="1"/>
    <col min="12283" max="12283" width="47.28515625" style="15" customWidth="1"/>
    <col min="12284" max="12284" width="9.85546875" style="15" customWidth="1"/>
    <col min="12285" max="12285" width="1.85546875" style="15" customWidth="1"/>
    <col min="12286" max="12286" width="14.7109375" style="15" customWidth="1"/>
    <col min="12287" max="12287" width="1.85546875" style="15" customWidth="1"/>
    <col min="12288" max="12288" width="14.7109375" style="15" customWidth="1"/>
    <col min="12289" max="12289" width="12.85546875" style="15" bestFit="1" customWidth="1"/>
    <col min="12290" max="12291" width="16.140625" style="15" customWidth="1"/>
    <col min="12292" max="12534" width="9.28515625" style="15"/>
    <col min="12535" max="12538" width="3" style="15" customWidth="1"/>
    <col min="12539" max="12539" width="47.28515625" style="15" customWidth="1"/>
    <col min="12540" max="12540" width="9.85546875" style="15" customWidth="1"/>
    <col min="12541" max="12541" width="1.85546875" style="15" customWidth="1"/>
    <col min="12542" max="12542" width="14.7109375" style="15" customWidth="1"/>
    <col min="12543" max="12543" width="1.85546875" style="15" customWidth="1"/>
    <col min="12544" max="12544" width="14.7109375" style="15" customWidth="1"/>
    <col min="12545" max="12545" width="12.85546875" style="15" bestFit="1" customWidth="1"/>
    <col min="12546" max="12547" width="16.140625" style="15" customWidth="1"/>
    <col min="12548" max="12790" width="9.28515625" style="15"/>
    <col min="12791" max="12794" width="3" style="15" customWidth="1"/>
    <col min="12795" max="12795" width="47.28515625" style="15" customWidth="1"/>
    <col min="12796" max="12796" width="9.85546875" style="15" customWidth="1"/>
    <col min="12797" max="12797" width="1.85546875" style="15" customWidth="1"/>
    <col min="12798" max="12798" width="14.7109375" style="15" customWidth="1"/>
    <col min="12799" max="12799" width="1.85546875" style="15" customWidth="1"/>
    <col min="12800" max="12800" width="14.7109375" style="15" customWidth="1"/>
    <col min="12801" max="12801" width="12.85546875" style="15" bestFit="1" customWidth="1"/>
    <col min="12802" max="12803" width="16.140625" style="15" customWidth="1"/>
    <col min="12804" max="13046" width="9.28515625" style="15"/>
    <col min="13047" max="13050" width="3" style="15" customWidth="1"/>
    <col min="13051" max="13051" width="47.28515625" style="15" customWidth="1"/>
    <col min="13052" max="13052" width="9.85546875" style="15" customWidth="1"/>
    <col min="13053" max="13053" width="1.85546875" style="15" customWidth="1"/>
    <col min="13054" max="13054" width="14.7109375" style="15" customWidth="1"/>
    <col min="13055" max="13055" width="1.85546875" style="15" customWidth="1"/>
    <col min="13056" max="13056" width="14.7109375" style="15" customWidth="1"/>
    <col min="13057" max="13057" width="12.85546875" style="15" bestFit="1" customWidth="1"/>
    <col min="13058" max="13059" width="16.140625" style="15" customWidth="1"/>
    <col min="13060" max="13302" width="9.28515625" style="15"/>
    <col min="13303" max="13306" width="3" style="15" customWidth="1"/>
    <col min="13307" max="13307" width="47.28515625" style="15" customWidth="1"/>
    <col min="13308" max="13308" width="9.85546875" style="15" customWidth="1"/>
    <col min="13309" max="13309" width="1.85546875" style="15" customWidth="1"/>
    <col min="13310" max="13310" width="14.7109375" style="15" customWidth="1"/>
    <col min="13311" max="13311" width="1.85546875" style="15" customWidth="1"/>
    <col min="13312" max="13312" width="14.7109375" style="15" customWidth="1"/>
    <col min="13313" max="13313" width="12.85546875" style="15" bestFit="1" customWidth="1"/>
    <col min="13314" max="13315" width="16.140625" style="15" customWidth="1"/>
    <col min="13316" max="13558" width="9.28515625" style="15"/>
    <col min="13559" max="13562" width="3" style="15" customWidth="1"/>
    <col min="13563" max="13563" width="47.28515625" style="15" customWidth="1"/>
    <col min="13564" max="13564" width="9.85546875" style="15" customWidth="1"/>
    <col min="13565" max="13565" width="1.85546875" style="15" customWidth="1"/>
    <col min="13566" max="13566" width="14.7109375" style="15" customWidth="1"/>
    <col min="13567" max="13567" width="1.85546875" style="15" customWidth="1"/>
    <col min="13568" max="13568" width="14.7109375" style="15" customWidth="1"/>
    <col min="13569" max="13569" width="12.85546875" style="15" bestFit="1" customWidth="1"/>
    <col min="13570" max="13571" width="16.140625" style="15" customWidth="1"/>
    <col min="13572" max="13814" width="9.28515625" style="15"/>
    <col min="13815" max="13818" width="3" style="15" customWidth="1"/>
    <col min="13819" max="13819" width="47.28515625" style="15" customWidth="1"/>
    <col min="13820" max="13820" width="9.85546875" style="15" customWidth="1"/>
    <col min="13821" max="13821" width="1.85546875" style="15" customWidth="1"/>
    <col min="13822" max="13822" width="14.7109375" style="15" customWidth="1"/>
    <col min="13823" max="13823" width="1.85546875" style="15" customWidth="1"/>
    <col min="13824" max="13824" width="14.7109375" style="15" customWidth="1"/>
    <col min="13825" max="13825" width="12.85546875" style="15" bestFit="1" customWidth="1"/>
    <col min="13826" max="13827" width="16.140625" style="15" customWidth="1"/>
    <col min="13828" max="14070" width="9.28515625" style="15"/>
    <col min="14071" max="14074" width="3" style="15" customWidth="1"/>
    <col min="14075" max="14075" width="47.28515625" style="15" customWidth="1"/>
    <col min="14076" max="14076" width="9.85546875" style="15" customWidth="1"/>
    <col min="14077" max="14077" width="1.85546875" style="15" customWidth="1"/>
    <col min="14078" max="14078" width="14.7109375" style="15" customWidth="1"/>
    <col min="14079" max="14079" width="1.85546875" style="15" customWidth="1"/>
    <col min="14080" max="14080" width="14.7109375" style="15" customWidth="1"/>
    <col min="14081" max="14081" width="12.85546875" style="15" bestFit="1" customWidth="1"/>
    <col min="14082" max="14083" width="16.140625" style="15" customWidth="1"/>
    <col min="14084" max="14326" width="9.28515625" style="15"/>
    <col min="14327" max="14330" width="3" style="15" customWidth="1"/>
    <col min="14331" max="14331" width="47.28515625" style="15" customWidth="1"/>
    <col min="14332" max="14332" width="9.85546875" style="15" customWidth="1"/>
    <col min="14333" max="14333" width="1.85546875" style="15" customWidth="1"/>
    <col min="14334" max="14334" width="14.7109375" style="15" customWidth="1"/>
    <col min="14335" max="14335" width="1.85546875" style="15" customWidth="1"/>
    <col min="14336" max="14336" width="14.7109375" style="15" customWidth="1"/>
    <col min="14337" max="14337" width="12.85546875" style="15" bestFit="1" customWidth="1"/>
    <col min="14338" max="14339" width="16.140625" style="15" customWidth="1"/>
    <col min="14340" max="14582" width="9.28515625" style="15"/>
    <col min="14583" max="14586" width="3" style="15" customWidth="1"/>
    <col min="14587" max="14587" width="47.28515625" style="15" customWidth="1"/>
    <col min="14588" max="14588" width="9.85546875" style="15" customWidth="1"/>
    <col min="14589" max="14589" width="1.85546875" style="15" customWidth="1"/>
    <col min="14590" max="14590" width="14.7109375" style="15" customWidth="1"/>
    <col min="14591" max="14591" width="1.85546875" style="15" customWidth="1"/>
    <col min="14592" max="14592" width="14.7109375" style="15" customWidth="1"/>
    <col min="14593" max="14593" width="12.85546875" style="15" bestFit="1" customWidth="1"/>
    <col min="14594" max="14595" width="16.140625" style="15" customWidth="1"/>
    <col min="14596" max="14838" width="9.28515625" style="15"/>
    <col min="14839" max="14842" width="3" style="15" customWidth="1"/>
    <col min="14843" max="14843" width="47.28515625" style="15" customWidth="1"/>
    <col min="14844" max="14844" width="9.85546875" style="15" customWidth="1"/>
    <col min="14845" max="14845" width="1.85546875" style="15" customWidth="1"/>
    <col min="14846" max="14846" width="14.7109375" style="15" customWidth="1"/>
    <col min="14847" max="14847" width="1.85546875" style="15" customWidth="1"/>
    <col min="14848" max="14848" width="14.7109375" style="15" customWidth="1"/>
    <col min="14849" max="14849" width="12.85546875" style="15" bestFit="1" customWidth="1"/>
    <col min="14850" max="14851" width="16.140625" style="15" customWidth="1"/>
    <col min="14852" max="15094" width="9.28515625" style="15"/>
    <col min="15095" max="15098" width="3" style="15" customWidth="1"/>
    <col min="15099" max="15099" width="47.28515625" style="15" customWidth="1"/>
    <col min="15100" max="15100" width="9.85546875" style="15" customWidth="1"/>
    <col min="15101" max="15101" width="1.85546875" style="15" customWidth="1"/>
    <col min="15102" max="15102" width="14.7109375" style="15" customWidth="1"/>
    <col min="15103" max="15103" width="1.85546875" style="15" customWidth="1"/>
    <col min="15104" max="15104" width="14.7109375" style="15" customWidth="1"/>
    <col min="15105" max="15105" width="12.85546875" style="15" bestFit="1" customWidth="1"/>
    <col min="15106" max="15107" width="16.140625" style="15" customWidth="1"/>
    <col min="15108" max="15350" width="9.28515625" style="15"/>
    <col min="15351" max="15354" width="3" style="15" customWidth="1"/>
    <col min="15355" max="15355" width="47.28515625" style="15" customWidth="1"/>
    <col min="15356" max="15356" width="9.85546875" style="15" customWidth="1"/>
    <col min="15357" max="15357" width="1.85546875" style="15" customWidth="1"/>
    <col min="15358" max="15358" width="14.7109375" style="15" customWidth="1"/>
    <col min="15359" max="15359" width="1.85546875" style="15" customWidth="1"/>
    <col min="15360" max="15360" width="14.7109375" style="15" customWidth="1"/>
    <col min="15361" max="15361" width="12.85546875" style="15" bestFit="1" customWidth="1"/>
    <col min="15362" max="15363" width="16.140625" style="15" customWidth="1"/>
    <col min="15364" max="15606" width="9.28515625" style="15"/>
    <col min="15607" max="15610" width="3" style="15" customWidth="1"/>
    <col min="15611" max="15611" width="47.28515625" style="15" customWidth="1"/>
    <col min="15612" max="15612" width="9.85546875" style="15" customWidth="1"/>
    <col min="15613" max="15613" width="1.85546875" style="15" customWidth="1"/>
    <col min="15614" max="15614" width="14.7109375" style="15" customWidth="1"/>
    <col min="15615" max="15615" width="1.85546875" style="15" customWidth="1"/>
    <col min="15616" max="15616" width="14.7109375" style="15" customWidth="1"/>
    <col min="15617" max="15617" width="12.85546875" style="15" bestFit="1" customWidth="1"/>
    <col min="15618" max="15619" width="16.140625" style="15" customWidth="1"/>
    <col min="15620" max="15862" width="9.28515625" style="15"/>
    <col min="15863" max="15866" width="3" style="15" customWidth="1"/>
    <col min="15867" max="15867" width="47.28515625" style="15" customWidth="1"/>
    <col min="15868" max="15868" width="9.85546875" style="15" customWidth="1"/>
    <col min="15869" max="15869" width="1.85546875" style="15" customWidth="1"/>
    <col min="15870" max="15870" width="14.7109375" style="15" customWidth="1"/>
    <col min="15871" max="15871" width="1.85546875" style="15" customWidth="1"/>
    <col min="15872" max="15872" width="14.7109375" style="15" customWidth="1"/>
    <col min="15873" max="15873" width="12.85546875" style="15" bestFit="1" customWidth="1"/>
    <col min="15874" max="15875" width="16.140625" style="15" customWidth="1"/>
    <col min="15876" max="16118" width="9.28515625" style="15"/>
    <col min="16119" max="16122" width="3" style="15" customWidth="1"/>
    <col min="16123" max="16123" width="47.28515625" style="15" customWidth="1"/>
    <col min="16124" max="16124" width="9.85546875" style="15" customWidth="1"/>
    <col min="16125" max="16125" width="1.85546875" style="15" customWidth="1"/>
    <col min="16126" max="16126" width="14.7109375" style="15" customWidth="1"/>
    <col min="16127" max="16127" width="1.85546875" style="15" customWidth="1"/>
    <col min="16128" max="16128" width="14.7109375" style="15" customWidth="1"/>
    <col min="16129" max="16129" width="12.85546875" style="15" bestFit="1" customWidth="1"/>
    <col min="16130" max="16131" width="16.140625" style="15" customWidth="1"/>
    <col min="16132" max="16380" width="9.28515625" style="15"/>
    <col min="16381" max="16384" width="10.7109375" style="15" customWidth="1"/>
  </cols>
  <sheetData>
    <row r="1" spans="1:11" s="2" customFormat="1" ht="16.5" customHeight="1">
      <c r="A1" s="1" t="s">
        <v>0</v>
      </c>
      <c r="C1" s="3"/>
      <c r="D1" s="3"/>
      <c r="E1" s="4"/>
      <c r="G1" s="5"/>
      <c r="I1" s="5"/>
      <c r="K1" s="5"/>
    </row>
    <row r="2" spans="1:11" s="2" customFormat="1" ht="16.5" customHeight="1">
      <c r="A2" s="1" t="s">
        <v>1</v>
      </c>
      <c r="C2" s="3"/>
      <c r="D2" s="3"/>
      <c r="E2" s="4"/>
      <c r="G2" s="5"/>
      <c r="I2" s="5"/>
      <c r="K2" s="5"/>
    </row>
    <row r="3" spans="1:11" s="2" customFormat="1" ht="16.5" customHeight="1">
      <c r="A3" s="6" t="s">
        <v>2</v>
      </c>
      <c r="B3" s="7"/>
      <c r="C3" s="8"/>
      <c r="D3" s="8"/>
      <c r="E3" s="9"/>
      <c r="F3" s="7"/>
      <c r="G3" s="10"/>
      <c r="H3" s="7"/>
      <c r="I3" s="10"/>
      <c r="J3" s="7"/>
      <c r="K3" s="10"/>
    </row>
    <row r="4" spans="1:11" s="2" customFormat="1" ht="16.5" customHeight="1">
      <c r="C4" s="3"/>
      <c r="D4" s="3"/>
      <c r="E4" s="4"/>
      <c r="G4" s="11"/>
      <c r="I4" s="11"/>
      <c r="K4" s="11"/>
    </row>
    <row r="5" spans="1:11" s="2" customFormat="1" ht="16.5" customHeight="1">
      <c r="C5" s="3"/>
      <c r="D5" s="3"/>
      <c r="E5" s="4"/>
      <c r="G5" s="11"/>
      <c r="I5" s="11"/>
      <c r="K5" s="11"/>
    </row>
    <row r="6" spans="1:11" s="2" customFormat="1" ht="16.5" customHeight="1">
      <c r="C6" s="3"/>
      <c r="D6" s="3"/>
      <c r="E6" s="4"/>
      <c r="G6" s="12" t="s">
        <v>3</v>
      </c>
      <c r="I6" s="184" t="s">
        <v>4</v>
      </c>
      <c r="J6" s="185"/>
      <c r="K6" s="185"/>
    </row>
    <row r="7" spans="1:11" s="2" customFormat="1" ht="16.5" customHeight="1">
      <c r="C7" s="3"/>
      <c r="D7" s="3"/>
      <c r="E7" s="4"/>
      <c r="G7" s="13" t="s">
        <v>5</v>
      </c>
      <c r="I7" s="183" t="s">
        <v>5</v>
      </c>
      <c r="J7" s="183"/>
      <c r="K7" s="183"/>
    </row>
    <row r="8" spans="1:11" ht="16.5" customHeight="1">
      <c r="A8" s="14"/>
      <c r="C8" s="16"/>
      <c r="D8" s="16"/>
      <c r="E8" s="17"/>
      <c r="F8" s="18"/>
      <c r="G8" s="19" t="s">
        <v>6</v>
      </c>
      <c r="H8" s="19"/>
      <c r="I8" s="19" t="s">
        <v>6</v>
      </c>
      <c r="J8" s="19"/>
      <c r="K8" s="19" t="s">
        <v>7</v>
      </c>
    </row>
    <row r="9" spans="1:11" ht="16.5" customHeight="1">
      <c r="A9" s="14"/>
      <c r="C9" s="16"/>
      <c r="D9" s="16"/>
      <c r="E9" s="17"/>
      <c r="F9" s="18"/>
      <c r="G9" s="20" t="s">
        <v>8</v>
      </c>
      <c r="H9" s="19"/>
      <c r="I9" s="20" t="s">
        <v>8</v>
      </c>
      <c r="J9" s="19"/>
      <c r="K9" s="20" t="s">
        <v>9</v>
      </c>
    </row>
    <row r="10" spans="1:11" ht="16.5" customHeight="1">
      <c r="A10" s="14"/>
      <c r="C10" s="16"/>
      <c r="D10" s="16"/>
      <c r="E10" s="17"/>
      <c r="F10" s="18"/>
      <c r="G10" s="20" t="s">
        <v>10</v>
      </c>
      <c r="H10" s="19"/>
      <c r="I10" s="20" t="s">
        <v>10</v>
      </c>
      <c r="J10" s="19"/>
      <c r="K10" s="20" t="s">
        <v>11</v>
      </c>
    </row>
    <row r="11" spans="1:11" ht="16.5" customHeight="1">
      <c r="A11" s="14"/>
      <c r="C11" s="16"/>
      <c r="D11" s="16"/>
      <c r="E11" s="21" t="s">
        <v>12</v>
      </c>
      <c r="F11" s="18"/>
      <c r="G11" s="22" t="s">
        <v>13</v>
      </c>
      <c r="H11" s="19"/>
      <c r="I11" s="22" t="s">
        <v>13</v>
      </c>
      <c r="J11" s="19"/>
      <c r="K11" s="22" t="s">
        <v>13</v>
      </c>
    </row>
    <row r="12" spans="1:11" s="23" customFormat="1" ht="16.5" customHeight="1">
      <c r="A12" s="1" t="s">
        <v>14</v>
      </c>
      <c r="C12" s="24"/>
      <c r="D12" s="24"/>
      <c r="E12" s="25"/>
      <c r="F12" s="26"/>
      <c r="G12" s="27"/>
      <c r="H12" s="26"/>
      <c r="I12" s="27"/>
      <c r="J12" s="26"/>
      <c r="K12" s="28"/>
    </row>
    <row r="13" spans="1:11" ht="16.5" customHeight="1">
      <c r="A13" s="2"/>
      <c r="C13" s="16"/>
      <c r="D13" s="16"/>
      <c r="E13" s="29"/>
      <c r="F13" s="14"/>
      <c r="G13" s="30"/>
      <c r="H13" s="14"/>
      <c r="I13" s="30"/>
      <c r="J13" s="14"/>
      <c r="K13" s="31"/>
    </row>
    <row r="14" spans="1:11" s="23" customFormat="1" ht="16.5" customHeight="1">
      <c r="A14" s="1" t="s">
        <v>15</v>
      </c>
      <c r="C14" s="24"/>
      <c r="D14" s="24"/>
      <c r="E14" s="32"/>
      <c r="G14" s="33"/>
      <c r="I14" s="33"/>
      <c r="K14" s="34"/>
    </row>
    <row r="15" spans="1:11" ht="16.5" customHeight="1">
      <c r="A15" s="2"/>
      <c r="C15" s="16"/>
      <c r="D15" s="16"/>
      <c r="G15" s="36"/>
      <c r="I15" s="36"/>
      <c r="K15" s="34"/>
    </row>
    <row r="16" spans="1:11" s="23" customFormat="1" ht="16.5" customHeight="1">
      <c r="A16" s="23" t="s">
        <v>16</v>
      </c>
      <c r="C16" s="24"/>
      <c r="D16" s="24"/>
      <c r="E16" s="32"/>
      <c r="G16" s="37">
        <v>6242413</v>
      </c>
      <c r="I16" s="37">
        <v>5913701</v>
      </c>
      <c r="K16" s="38">
        <v>214672252</v>
      </c>
    </row>
    <row r="17" spans="1:11" s="23" customFormat="1" ht="16.5" customHeight="1">
      <c r="A17" s="23" t="s">
        <v>17</v>
      </c>
      <c r="C17" s="24"/>
      <c r="D17" s="39"/>
      <c r="E17" s="32">
        <v>7</v>
      </c>
      <c r="G17" s="37">
        <v>149991212</v>
      </c>
      <c r="I17" s="37">
        <v>149901440</v>
      </c>
      <c r="K17" s="38">
        <v>219498472</v>
      </c>
    </row>
    <row r="18" spans="1:11" s="23" customFormat="1" ht="16.5" customHeight="1">
      <c r="A18" s="40" t="s">
        <v>18</v>
      </c>
      <c r="B18" s="40"/>
      <c r="C18" s="24"/>
      <c r="D18" s="39"/>
      <c r="E18" s="32">
        <v>8</v>
      </c>
      <c r="G18" s="37">
        <v>450272651</v>
      </c>
      <c r="I18" s="37">
        <v>450272651</v>
      </c>
      <c r="K18" s="38">
        <v>348599712</v>
      </c>
    </row>
    <row r="19" spans="1:11" s="23" customFormat="1" ht="16.5" customHeight="1">
      <c r="A19" s="40" t="s">
        <v>19</v>
      </c>
      <c r="C19" s="24"/>
      <c r="D19" s="39"/>
      <c r="E19" s="32">
        <v>9</v>
      </c>
      <c r="G19" s="37">
        <v>62125776</v>
      </c>
      <c r="I19" s="37">
        <v>62097516</v>
      </c>
      <c r="K19" s="38">
        <v>86344593</v>
      </c>
    </row>
    <row r="20" spans="1:11" s="23" customFormat="1" ht="16.5" customHeight="1">
      <c r="A20" s="40" t="s">
        <v>20</v>
      </c>
      <c r="C20" s="24"/>
      <c r="D20" s="39"/>
      <c r="E20" s="32"/>
      <c r="G20" s="37">
        <v>52532</v>
      </c>
      <c r="I20" s="37">
        <v>52532</v>
      </c>
      <c r="K20" s="41">
        <v>0</v>
      </c>
    </row>
    <row r="21" spans="1:11" s="23" customFormat="1" ht="16.5" customHeight="1">
      <c r="A21" s="23" t="s">
        <v>21</v>
      </c>
      <c r="C21" s="24"/>
      <c r="D21" s="39"/>
      <c r="E21" s="32">
        <v>10</v>
      </c>
      <c r="G21" s="42">
        <v>57017520</v>
      </c>
      <c r="I21" s="42">
        <v>56974345</v>
      </c>
      <c r="K21" s="43">
        <v>50242669</v>
      </c>
    </row>
    <row r="22" spans="1:11" ht="16.5" customHeight="1">
      <c r="A22" s="44"/>
      <c r="C22" s="16"/>
      <c r="D22" s="45"/>
      <c r="G22" s="46"/>
      <c r="I22" s="46"/>
      <c r="K22" s="38"/>
    </row>
    <row r="23" spans="1:11" s="23" customFormat="1" ht="16.5" customHeight="1">
      <c r="A23" s="47" t="s">
        <v>22</v>
      </c>
      <c r="C23" s="47"/>
      <c r="D23" s="24"/>
      <c r="E23" s="32"/>
      <c r="G23" s="42">
        <f>+SUM(G16:G21)</f>
        <v>725702104</v>
      </c>
      <c r="I23" s="42">
        <f>+SUM(I16:I21)</f>
        <v>725212185</v>
      </c>
      <c r="K23" s="43">
        <f>+SUM(K16:K21)</f>
        <v>919357698</v>
      </c>
    </row>
    <row r="24" spans="1:11" ht="16.5" customHeight="1">
      <c r="A24" s="44"/>
      <c r="C24" s="16"/>
      <c r="D24" s="45"/>
      <c r="G24" s="46"/>
      <c r="I24" s="46"/>
      <c r="K24" s="38"/>
    </row>
    <row r="25" spans="1:11" s="23" customFormat="1" ht="16.5" customHeight="1">
      <c r="A25" s="1" t="s">
        <v>23</v>
      </c>
      <c r="E25" s="32"/>
      <c r="G25" s="33"/>
      <c r="I25" s="33"/>
      <c r="K25" s="34"/>
    </row>
    <row r="26" spans="1:11" ht="16.5" customHeight="1">
      <c r="A26" s="44"/>
      <c r="C26" s="16"/>
      <c r="D26" s="45"/>
      <c r="G26" s="46"/>
      <c r="I26" s="46"/>
      <c r="K26" s="38"/>
    </row>
    <row r="27" spans="1:11" s="23" customFormat="1" ht="16.5" customHeight="1">
      <c r="A27" s="23" t="s">
        <v>24</v>
      </c>
      <c r="C27" s="24"/>
      <c r="D27" s="39"/>
      <c r="E27" s="32"/>
      <c r="G27" s="37">
        <v>27687598</v>
      </c>
      <c r="I27" s="37">
        <v>27687598</v>
      </c>
      <c r="K27" s="38">
        <v>23461950</v>
      </c>
    </row>
    <row r="28" spans="1:11" s="23" customFormat="1" ht="16.5" customHeight="1">
      <c r="A28" s="23" t="s">
        <v>25</v>
      </c>
      <c r="C28" s="24"/>
      <c r="D28" s="39"/>
      <c r="E28" s="32">
        <v>11</v>
      </c>
      <c r="G28" s="37">
        <v>0</v>
      </c>
      <c r="I28" s="37">
        <v>4999700</v>
      </c>
      <c r="K28" s="38">
        <v>0</v>
      </c>
    </row>
    <row r="29" spans="1:11" s="23" customFormat="1" ht="16.5" customHeight="1">
      <c r="A29" s="23" t="s">
        <v>26</v>
      </c>
      <c r="C29" s="24"/>
      <c r="D29" s="24"/>
      <c r="E29" s="32">
        <v>12</v>
      </c>
      <c r="G29" s="37">
        <v>9155726</v>
      </c>
      <c r="I29" s="37">
        <v>9017753</v>
      </c>
      <c r="K29" s="38">
        <v>5499891</v>
      </c>
    </row>
    <row r="30" spans="1:11" s="23" customFormat="1" ht="16.5" customHeight="1">
      <c r="A30" s="23" t="s">
        <v>27</v>
      </c>
      <c r="C30" s="24"/>
      <c r="D30" s="24"/>
      <c r="E30" s="32"/>
      <c r="G30" s="37">
        <v>176340</v>
      </c>
      <c r="I30" s="37">
        <v>171618</v>
      </c>
      <c r="K30" s="38">
        <v>215482</v>
      </c>
    </row>
    <row r="31" spans="1:11" s="23" customFormat="1" ht="16.5" customHeight="1">
      <c r="A31" s="23" t="s">
        <v>28</v>
      </c>
      <c r="C31" s="24"/>
      <c r="D31" s="24"/>
      <c r="E31" s="32">
        <v>12</v>
      </c>
      <c r="G31" s="37">
        <v>26180621</v>
      </c>
      <c r="I31" s="37">
        <v>26180621</v>
      </c>
      <c r="K31" s="38">
        <v>17982378</v>
      </c>
    </row>
    <row r="32" spans="1:11" s="23" customFormat="1" ht="16.5" customHeight="1">
      <c r="A32" s="23" t="s">
        <v>29</v>
      </c>
      <c r="C32" s="24"/>
      <c r="D32" s="24"/>
      <c r="E32" s="32"/>
      <c r="G32" s="37">
        <v>5916371</v>
      </c>
      <c r="I32" s="37">
        <v>5755646</v>
      </c>
      <c r="K32" s="38">
        <v>1825080</v>
      </c>
    </row>
    <row r="33" spans="1:11" s="23" customFormat="1" ht="16.5" customHeight="1">
      <c r="A33" s="23" t="s">
        <v>30</v>
      </c>
      <c r="C33" s="24"/>
      <c r="D33" s="24"/>
      <c r="E33" s="32">
        <v>13</v>
      </c>
      <c r="G33" s="42">
        <v>73850093</v>
      </c>
      <c r="I33" s="42">
        <v>73850393</v>
      </c>
      <c r="K33" s="43">
        <v>50520056</v>
      </c>
    </row>
    <row r="34" spans="1:11" ht="16.5" customHeight="1">
      <c r="A34" s="44"/>
      <c r="C34" s="16"/>
      <c r="D34" s="45"/>
      <c r="G34" s="46"/>
      <c r="I34" s="46"/>
      <c r="K34" s="38"/>
    </row>
    <row r="35" spans="1:11" s="23" customFormat="1" ht="16.5" customHeight="1">
      <c r="A35" s="1" t="s">
        <v>31</v>
      </c>
      <c r="B35" s="26"/>
      <c r="C35" s="24"/>
      <c r="D35" s="24"/>
      <c r="E35" s="32"/>
      <c r="G35" s="42">
        <f>SUM(G27:G33)</f>
        <v>142966749</v>
      </c>
      <c r="I35" s="42">
        <f>SUM(I27:I33)</f>
        <v>147663329</v>
      </c>
      <c r="K35" s="43">
        <f>SUM(K27:K33)</f>
        <v>99504837</v>
      </c>
    </row>
    <row r="36" spans="1:11" ht="16.5" customHeight="1">
      <c r="A36" s="44"/>
      <c r="C36" s="16"/>
      <c r="D36" s="45"/>
      <c r="G36" s="46"/>
      <c r="I36" s="46"/>
      <c r="K36" s="38"/>
    </row>
    <row r="37" spans="1:11" s="23" customFormat="1" ht="16.5" customHeight="1" thickBot="1">
      <c r="A37" s="48" t="s">
        <v>32</v>
      </c>
      <c r="B37" s="26"/>
      <c r="C37" s="24"/>
      <c r="D37" s="24"/>
      <c r="E37" s="32"/>
      <c r="G37" s="49">
        <f>SUM(G23+G35)</f>
        <v>868668853</v>
      </c>
      <c r="I37" s="49">
        <f>SUM(I23+I35)</f>
        <v>872875514</v>
      </c>
      <c r="K37" s="50">
        <f>SUM(K23+K35)</f>
        <v>1018862535</v>
      </c>
    </row>
    <row r="38" spans="1:11" ht="16.5" customHeight="1" thickTop="1">
      <c r="A38" s="2"/>
      <c r="B38" s="14"/>
      <c r="C38" s="16"/>
      <c r="D38" s="16"/>
      <c r="G38" s="51"/>
      <c r="I38" s="51"/>
      <c r="K38" s="51"/>
    </row>
    <row r="39" spans="1:11" ht="16.5" customHeight="1">
      <c r="A39" s="2"/>
      <c r="B39" s="14"/>
      <c r="C39" s="16"/>
      <c r="D39" s="16"/>
      <c r="G39" s="51"/>
      <c r="I39" s="51"/>
      <c r="K39" s="51"/>
    </row>
    <row r="40" spans="1:11" ht="16.5" customHeight="1">
      <c r="A40" s="2"/>
      <c r="B40" s="14"/>
      <c r="C40" s="16"/>
      <c r="D40" s="16"/>
      <c r="G40" s="51"/>
      <c r="I40" s="51"/>
      <c r="K40" s="51"/>
    </row>
    <row r="41" spans="1:11" ht="16.5" customHeight="1">
      <c r="A41" s="2"/>
      <c r="B41" s="14"/>
      <c r="C41" s="16"/>
      <c r="D41" s="16"/>
      <c r="G41" s="51"/>
      <c r="I41" s="51"/>
      <c r="K41" s="51"/>
    </row>
    <row r="42" spans="1:11" ht="16.5" customHeight="1">
      <c r="A42" s="2"/>
      <c r="B42" s="14"/>
      <c r="C42" s="16"/>
      <c r="D42" s="16"/>
      <c r="G42" s="51"/>
      <c r="I42" s="51"/>
      <c r="K42" s="51"/>
    </row>
    <row r="43" spans="1:11" ht="16.5" customHeight="1">
      <c r="A43" s="2"/>
      <c r="B43" s="14"/>
      <c r="C43" s="16"/>
      <c r="D43" s="16"/>
      <c r="G43" s="51"/>
      <c r="I43" s="51"/>
      <c r="K43" s="51"/>
    </row>
    <row r="44" spans="1:11" ht="16.5" customHeight="1">
      <c r="A44" s="52"/>
      <c r="C44" s="16"/>
      <c r="D44" s="16"/>
      <c r="G44" s="51"/>
      <c r="I44" s="51"/>
      <c r="K44" s="51"/>
    </row>
    <row r="45" spans="1:11" ht="16.5" customHeight="1">
      <c r="A45" s="52"/>
      <c r="C45" s="16"/>
      <c r="D45" s="16"/>
      <c r="G45" s="51"/>
      <c r="I45" s="51"/>
      <c r="K45" s="51"/>
    </row>
    <row r="46" spans="1:11" ht="16.5" customHeight="1">
      <c r="A46" s="186" t="s">
        <v>33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</row>
    <row r="47" spans="1:11" ht="16.5" customHeight="1">
      <c r="A47" s="186" t="s">
        <v>34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</row>
    <row r="48" spans="1:11" ht="16.5" customHeight="1">
      <c r="A48" s="53"/>
      <c r="C48" s="16"/>
      <c r="D48" s="16"/>
      <c r="G48" s="51"/>
      <c r="I48" s="51"/>
      <c r="K48" s="51"/>
    </row>
    <row r="49" spans="1:11" ht="16.5" customHeight="1">
      <c r="A49" s="53"/>
      <c r="C49" s="16"/>
      <c r="D49" s="16"/>
      <c r="G49" s="51"/>
      <c r="I49" s="51"/>
      <c r="K49" s="51"/>
    </row>
    <row r="50" spans="1:11" ht="16.5" customHeight="1">
      <c r="A50" s="53"/>
      <c r="C50" s="16"/>
      <c r="D50" s="16"/>
      <c r="G50" s="51"/>
      <c r="I50" s="51"/>
      <c r="K50" s="51"/>
    </row>
    <row r="51" spans="1:11" s="2" customFormat="1" ht="21.9" customHeight="1">
      <c r="A51" s="187" t="s">
        <v>35</v>
      </c>
      <c r="B51" s="187"/>
      <c r="C51" s="187"/>
      <c r="D51" s="187"/>
      <c r="E51" s="187"/>
      <c r="F51" s="187"/>
      <c r="G51" s="187"/>
      <c r="H51" s="187"/>
      <c r="I51" s="187"/>
      <c r="J51" s="54"/>
      <c r="K51" s="55"/>
    </row>
    <row r="52" spans="1:11" s="2" customFormat="1" ht="16.5" customHeight="1">
      <c r="A52" s="1" t="s">
        <v>0</v>
      </c>
      <c r="C52" s="3"/>
      <c r="D52" s="3"/>
      <c r="E52" s="4"/>
      <c r="G52" s="5"/>
      <c r="I52" s="5"/>
      <c r="K52" s="5"/>
    </row>
    <row r="53" spans="1:11" s="1" customFormat="1" ht="16.5" customHeight="1">
      <c r="A53" s="1" t="s">
        <v>1</v>
      </c>
      <c r="C53" s="47"/>
      <c r="D53" s="47"/>
      <c r="E53" s="4"/>
      <c r="F53" s="2"/>
      <c r="G53" s="5"/>
      <c r="H53" s="2"/>
      <c r="I53" s="5"/>
      <c r="J53" s="2"/>
      <c r="K53" s="5"/>
    </row>
    <row r="54" spans="1:11" ht="16.5" customHeight="1">
      <c r="A54" s="56" t="str">
        <f>A3</f>
        <v>As at 30 September 2023</v>
      </c>
      <c r="B54" s="56"/>
      <c r="C54" s="57"/>
      <c r="D54" s="57"/>
      <c r="E54" s="58"/>
      <c r="F54" s="56"/>
      <c r="G54" s="59"/>
      <c r="H54" s="56"/>
      <c r="I54" s="59"/>
      <c r="J54" s="56"/>
      <c r="K54" s="59"/>
    </row>
    <row r="55" spans="1:11" ht="15" customHeight="1">
      <c r="A55" s="2"/>
      <c r="B55" s="2"/>
      <c r="C55" s="16"/>
      <c r="D55" s="16"/>
      <c r="G55" s="51"/>
      <c r="I55" s="51"/>
      <c r="K55" s="51"/>
    </row>
    <row r="56" spans="1:11" ht="15" customHeight="1">
      <c r="A56" s="2"/>
      <c r="B56" s="2"/>
      <c r="C56" s="16"/>
      <c r="D56" s="16"/>
      <c r="G56" s="51"/>
      <c r="I56" s="51"/>
      <c r="K56" s="51"/>
    </row>
    <row r="57" spans="1:11" ht="15" customHeight="1">
      <c r="A57" s="2"/>
      <c r="B57" s="2"/>
      <c r="C57" s="16"/>
      <c r="D57" s="16"/>
      <c r="G57" s="12" t="s">
        <v>3</v>
      </c>
      <c r="H57" s="2"/>
      <c r="I57" s="184" t="s">
        <v>4</v>
      </c>
      <c r="J57" s="185"/>
      <c r="K57" s="185"/>
    </row>
    <row r="58" spans="1:11" ht="15" customHeight="1">
      <c r="A58" s="2"/>
      <c r="B58" s="2"/>
      <c r="C58" s="16"/>
      <c r="D58" s="16"/>
      <c r="G58" s="13" t="s">
        <v>5</v>
      </c>
      <c r="H58" s="2"/>
      <c r="I58" s="183" t="s">
        <v>5</v>
      </c>
      <c r="J58" s="183"/>
      <c r="K58" s="183"/>
    </row>
    <row r="59" spans="1:11" ht="15" customHeight="1">
      <c r="A59" s="14"/>
      <c r="C59" s="16"/>
      <c r="D59" s="16"/>
      <c r="E59" s="17"/>
      <c r="F59" s="18"/>
      <c r="G59" s="19" t="s">
        <v>6</v>
      </c>
      <c r="H59" s="19"/>
      <c r="I59" s="19" t="s">
        <v>6</v>
      </c>
      <c r="J59" s="19"/>
      <c r="K59" s="19" t="s">
        <v>7</v>
      </c>
    </row>
    <row r="60" spans="1:11" ht="15" customHeight="1">
      <c r="A60" s="14"/>
      <c r="C60" s="16"/>
      <c r="D60" s="16"/>
      <c r="E60" s="17"/>
      <c r="F60" s="18"/>
      <c r="G60" s="20" t="s">
        <v>8</v>
      </c>
      <c r="H60" s="20"/>
      <c r="I60" s="20" t="s">
        <v>8</v>
      </c>
      <c r="J60" s="19"/>
      <c r="K60" s="20" t="s">
        <v>9</v>
      </c>
    </row>
    <row r="61" spans="1:11" ht="15" customHeight="1">
      <c r="A61" s="14"/>
      <c r="C61" s="16"/>
      <c r="D61" s="16"/>
      <c r="E61" s="17"/>
      <c r="F61" s="18"/>
      <c r="G61" s="20" t="s">
        <v>10</v>
      </c>
      <c r="H61" s="19"/>
      <c r="I61" s="20" t="s">
        <v>10</v>
      </c>
      <c r="J61" s="19"/>
      <c r="K61" s="20" t="s">
        <v>11</v>
      </c>
    </row>
    <row r="62" spans="1:11" s="23" customFormat="1" ht="15" customHeight="1">
      <c r="A62" s="14"/>
      <c r="B62" s="15"/>
      <c r="C62" s="16"/>
      <c r="D62" s="16"/>
      <c r="E62" s="21" t="s">
        <v>12</v>
      </c>
      <c r="F62" s="18"/>
      <c r="G62" s="22" t="s">
        <v>13</v>
      </c>
      <c r="H62" s="19"/>
      <c r="I62" s="22" t="s">
        <v>13</v>
      </c>
      <c r="J62" s="19"/>
      <c r="K62" s="22" t="s">
        <v>13</v>
      </c>
    </row>
    <row r="63" spans="1:11" ht="15" customHeight="1">
      <c r="A63" s="48" t="s">
        <v>36</v>
      </c>
      <c r="B63" s="23"/>
      <c r="C63" s="24"/>
      <c r="D63" s="24"/>
      <c r="E63" s="32"/>
      <c r="F63" s="23"/>
      <c r="G63" s="37"/>
      <c r="H63" s="23"/>
      <c r="I63" s="37"/>
      <c r="J63" s="23"/>
      <c r="K63" s="38"/>
    </row>
    <row r="64" spans="1:11" s="23" customFormat="1" ht="12" customHeight="1">
      <c r="A64" s="2"/>
      <c r="B64" s="15"/>
      <c r="C64" s="3"/>
      <c r="D64" s="16"/>
      <c r="E64" s="35"/>
      <c r="F64" s="15"/>
      <c r="G64" s="60"/>
      <c r="H64" s="15"/>
      <c r="I64" s="60"/>
      <c r="J64" s="15"/>
      <c r="K64" s="15"/>
    </row>
    <row r="65" spans="1:11" ht="15" customHeight="1">
      <c r="A65" s="1" t="s">
        <v>37</v>
      </c>
      <c r="B65" s="23"/>
      <c r="C65" s="24"/>
      <c r="D65" s="24"/>
      <c r="E65" s="32"/>
      <c r="F65" s="23"/>
      <c r="G65" s="37"/>
      <c r="H65" s="23"/>
      <c r="I65" s="37"/>
      <c r="J65" s="23"/>
      <c r="K65" s="38"/>
    </row>
    <row r="66" spans="1:11" s="23" customFormat="1" ht="12" customHeight="1">
      <c r="A66" s="2"/>
      <c r="B66" s="15"/>
      <c r="C66" s="3"/>
      <c r="D66" s="16"/>
      <c r="E66" s="35"/>
      <c r="F66" s="15"/>
      <c r="G66" s="60"/>
      <c r="H66" s="15"/>
      <c r="I66" s="60"/>
      <c r="J66" s="15"/>
      <c r="K66" s="15"/>
    </row>
    <row r="67" spans="1:11" s="23" customFormat="1" ht="15" customHeight="1">
      <c r="A67" s="61" t="s">
        <v>38</v>
      </c>
      <c r="B67" s="40"/>
      <c r="C67" s="47"/>
      <c r="D67" s="24"/>
      <c r="E67" s="32"/>
      <c r="G67" s="37"/>
      <c r="I67" s="37"/>
      <c r="K67" s="38"/>
    </row>
    <row r="68" spans="1:11" s="23" customFormat="1" ht="15" customHeight="1">
      <c r="A68" s="61"/>
      <c r="B68" s="40" t="s">
        <v>39</v>
      </c>
      <c r="C68" s="47"/>
      <c r="D68" s="24"/>
      <c r="E68" s="32">
        <v>14</v>
      </c>
      <c r="G68" s="37">
        <v>4804306</v>
      </c>
      <c r="I68" s="37">
        <v>4804306</v>
      </c>
      <c r="K68" s="38">
        <v>0</v>
      </c>
    </row>
    <row r="69" spans="1:11" s="23" customFormat="1" ht="15" customHeight="1">
      <c r="A69" s="61" t="s">
        <v>40</v>
      </c>
      <c r="B69" s="40"/>
      <c r="C69" s="47"/>
      <c r="D69" s="24"/>
      <c r="E69" s="32"/>
      <c r="G69" s="37"/>
      <c r="I69" s="37"/>
      <c r="K69" s="38"/>
    </row>
    <row r="70" spans="1:11" s="23" customFormat="1" ht="15" customHeight="1">
      <c r="B70" s="61" t="s">
        <v>41</v>
      </c>
      <c r="C70" s="47"/>
      <c r="D70" s="24"/>
      <c r="E70" s="32">
        <v>14</v>
      </c>
      <c r="G70" s="37">
        <v>10975583</v>
      </c>
      <c r="I70" s="37">
        <v>10975583</v>
      </c>
      <c r="K70" s="38">
        <v>10615395</v>
      </c>
    </row>
    <row r="71" spans="1:11" s="23" customFormat="1" ht="15" customHeight="1">
      <c r="A71" s="61" t="s">
        <v>42</v>
      </c>
      <c r="C71" s="24"/>
      <c r="D71" s="24"/>
      <c r="E71" s="32">
        <v>15</v>
      </c>
      <c r="G71" s="37">
        <v>180894801</v>
      </c>
      <c r="I71" s="37">
        <v>180867502</v>
      </c>
      <c r="K71" s="38">
        <v>321363985</v>
      </c>
    </row>
    <row r="72" spans="1:11" s="23" customFormat="1" ht="15" customHeight="1">
      <c r="A72" s="61" t="s">
        <v>43</v>
      </c>
      <c r="B72" s="61"/>
      <c r="C72" s="24"/>
      <c r="D72" s="24"/>
      <c r="E72" s="32">
        <v>16</v>
      </c>
      <c r="G72" s="37">
        <v>16514951</v>
      </c>
      <c r="I72" s="37">
        <v>16407395</v>
      </c>
      <c r="K72" s="38">
        <v>19626835</v>
      </c>
    </row>
    <row r="73" spans="1:11" s="23" customFormat="1" ht="15" customHeight="1">
      <c r="A73" s="61" t="s">
        <v>44</v>
      </c>
      <c r="C73" s="24"/>
      <c r="D73" s="24"/>
      <c r="E73" s="32">
        <v>14</v>
      </c>
      <c r="G73" s="37">
        <v>6057722</v>
      </c>
      <c r="I73" s="37">
        <v>6057722</v>
      </c>
      <c r="K73" s="38">
        <v>6137627</v>
      </c>
    </row>
    <row r="74" spans="1:11" s="23" customFormat="1" ht="15" customHeight="1">
      <c r="A74" s="61" t="s">
        <v>45</v>
      </c>
      <c r="C74" s="24"/>
      <c r="D74" s="24"/>
      <c r="E74" s="32">
        <v>21</v>
      </c>
      <c r="G74" s="37">
        <v>0</v>
      </c>
      <c r="I74" s="37">
        <v>3700000</v>
      </c>
      <c r="K74" s="38">
        <v>0</v>
      </c>
    </row>
    <row r="75" spans="1:11" ht="15" customHeight="1">
      <c r="A75" s="23" t="s">
        <v>46</v>
      </c>
      <c r="B75" s="61"/>
      <c r="C75" s="23"/>
      <c r="D75" s="23"/>
      <c r="E75" s="32"/>
      <c r="F75" s="23"/>
      <c r="G75" s="42">
        <v>8598408</v>
      </c>
      <c r="H75" s="23"/>
      <c r="I75" s="42">
        <v>8597023</v>
      </c>
      <c r="J75" s="23"/>
      <c r="K75" s="43">
        <v>16145746</v>
      </c>
    </row>
    <row r="76" spans="1:11" s="23" customFormat="1" ht="12" customHeight="1">
      <c r="A76" s="15"/>
      <c r="B76" s="15"/>
      <c r="C76" s="16"/>
      <c r="D76" s="16"/>
      <c r="E76" s="35"/>
      <c r="F76" s="15"/>
      <c r="G76" s="46"/>
      <c r="H76" s="15"/>
      <c r="I76" s="46"/>
      <c r="J76" s="15"/>
      <c r="K76" s="51"/>
    </row>
    <row r="77" spans="1:11" ht="15" customHeight="1">
      <c r="A77" s="1" t="s">
        <v>47</v>
      </c>
      <c r="B77" s="23"/>
      <c r="C77" s="23"/>
      <c r="D77" s="23"/>
      <c r="E77" s="32"/>
      <c r="F77" s="23"/>
      <c r="G77" s="62">
        <f>SUM(G67:G75)</f>
        <v>227845771</v>
      </c>
      <c r="H77" s="23"/>
      <c r="I77" s="62">
        <f>SUM(I67:I75)</f>
        <v>231409531</v>
      </c>
      <c r="J77" s="23"/>
      <c r="K77" s="63">
        <f>SUM(K67:K75)</f>
        <v>373889588</v>
      </c>
    </row>
    <row r="78" spans="1:11" s="23" customFormat="1" ht="12" customHeight="1">
      <c r="A78" s="15"/>
      <c r="B78" s="15"/>
      <c r="C78" s="16"/>
      <c r="D78" s="16"/>
      <c r="E78" s="35"/>
      <c r="F78" s="15"/>
      <c r="G78" s="46"/>
      <c r="H78" s="15"/>
      <c r="I78" s="46"/>
      <c r="J78" s="15"/>
      <c r="K78" s="51"/>
    </row>
    <row r="79" spans="1:11" ht="15" customHeight="1">
      <c r="A79" s="1" t="s">
        <v>48</v>
      </c>
      <c r="B79" s="23"/>
      <c r="C79" s="24"/>
      <c r="D79" s="24"/>
      <c r="E79" s="32"/>
      <c r="F79" s="23"/>
      <c r="G79" s="33"/>
      <c r="H79" s="23"/>
      <c r="I79" s="33"/>
      <c r="J79" s="23"/>
      <c r="K79" s="34"/>
    </row>
    <row r="80" spans="1:11" s="23" customFormat="1" ht="12" customHeight="1">
      <c r="A80" s="15"/>
      <c r="B80" s="15"/>
      <c r="C80" s="16"/>
      <c r="D80" s="16"/>
      <c r="E80" s="35"/>
      <c r="F80" s="15"/>
      <c r="G80" s="46"/>
      <c r="H80" s="15"/>
      <c r="I80" s="46"/>
      <c r="J80" s="15"/>
      <c r="K80" s="51"/>
    </row>
    <row r="81" spans="1:11" s="23" customFormat="1" ht="15" customHeight="1">
      <c r="A81" s="64" t="s">
        <v>49</v>
      </c>
      <c r="C81" s="24"/>
      <c r="D81" s="24"/>
      <c r="E81" s="32">
        <v>14</v>
      </c>
      <c r="G81" s="37">
        <v>4810162</v>
      </c>
      <c r="I81" s="37">
        <v>4810162</v>
      </c>
      <c r="K81" s="38">
        <v>12928670</v>
      </c>
    </row>
    <row r="82" spans="1:11" s="23" customFormat="1" ht="15" customHeight="1">
      <c r="A82" s="23" t="s">
        <v>50</v>
      </c>
      <c r="B82" s="61"/>
      <c r="E82" s="32">
        <v>14</v>
      </c>
      <c r="G82" s="37">
        <v>14790958</v>
      </c>
      <c r="I82" s="37">
        <v>14790958</v>
      </c>
      <c r="K82" s="38">
        <v>7721320</v>
      </c>
    </row>
    <row r="83" spans="1:11" s="23" customFormat="1" ht="15" customHeight="1">
      <c r="A83" s="61" t="s">
        <v>51</v>
      </c>
      <c r="B83" s="61"/>
      <c r="E83" s="32"/>
      <c r="G83" s="37">
        <v>4624794</v>
      </c>
      <c r="I83" s="37">
        <v>4624794</v>
      </c>
      <c r="K83" s="38">
        <v>3683941</v>
      </c>
    </row>
    <row r="84" spans="1:11" ht="15" customHeight="1">
      <c r="A84" s="61" t="s">
        <v>52</v>
      </c>
      <c r="B84" s="61"/>
      <c r="C84" s="23"/>
      <c r="D84" s="23"/>
      <c r="E84" s="32">
        <v>17</v>
      </c>
      <c r="F84" s="23"/>
      <c r="G84" s="42">
        <v>25052628</v>
      </c>
      <c r="H84" s="23"/>
      <c r="I84" s="42">
        <v>25052628</v>
      </c>
      <c r="J84" s="23"/>
      <c r="K84" s="43">
        <v>11569085</v>
      </c>
    </row>
    <row r="85" spans="1:11" s="23" customFormat="1" ht="12" customHeight="1">
      <c r="A85" s="15"/>
      <c r="B85" s="15"/>
      <c r="C85" s="16"/>
      <c r="D85" s="16"/>
      <c r="E85" s="35"/>
      <c r="F85" s="15"/>
      <c r="G85" s="37"/>
      <c r="I85" s="37"/>
      <c r="K85" s="38"/>
    </row>
    <row r="86" spans="1:11" ht="15" customHeight="1">
      <c r="A86" s="48" t="s">
        <v>53</v>
      </c>
      <c r="B86" s="23"/>
      <c r="C86" s="23"/>
      <c r="D86" s="24"/>
      <c r="E86" s="32"/>
      <c r="F86" s="23"/>
      <c r="G86" s="42">
        <f>SUM(G81:G84)</f>
        <v>49278542</v>
      </c>
      <c r="H86" s="23"/>
      <c r="I86" s="42">
        <f>SUM(I81:I84)</f>
        <v>49278542</v>
      </c>
      <c r="J86" s="23"/>
      <c r="K86" s="43">
        <f>SUM(K81:K84)</f>
        <v>35903016</v>
      </c>
    </row>
    <row r="87" spans="1:11" s="23" customFormat="1" ht="12" customHeight="1">
      <c r="A87" s="15"/>
      <c r="B87" s="15"/>
      <c r="C87" s="16"/>
      <c r="D87" s="16"/>
      <c r="E87" s="35"/>
      <c r="F87" s="15"/>
      <c r="G87" s="46"/>
      <c r="H87" s="15"/>
      <c r="I87" s="46"/>
      <c r="J87" s="15"/>
      <c r="K87" s="51"/>
    </row>
    <row r="88" spans="1:11" ht="15" customHeight="1">
      <c r="A88" s="48" t="s">
        <v>54</v>
      </c>
      <c r="B88" s="23"/>
      <c r="C88" s="23"/>
      <c r="D88" s="23"/>
      <c r="E88" s="32"/>
      <c r="F88" s="23"/>
      <c r="G88" s="42">
        <f>SUM(G77+G86)</f>
        <v>277124313</v>
      </c>
      <c r="H88" s="23"/>
      <c r="I88" s="42">
        <f>SUM(I77+I86)</f>
        <v>280688073</v>
      </c>
      <c r="J88" s="23"/>
      <c r="K88" s="43">
        <f>SUM(K77+K86)</f>
        <v>409792604</v>
      </c>
    </row>
    <row r="89" spans="1:11" ht="12" customHeight="1">
      <c r="A89" s="65"/>
      <c r="G89" s="46"/>
      <c r="I89" s="46"/>
      <c r="K89" s="51"/>
    </row>
    <row r="90" spans="1:11" ht="12" customHeight="1">
      <c r="A90" s="65"/>
      <c r="G90" s="46"/>
      <c r="I90" s="46"/>
      <c r="K90" s="51"/>
    </row>
    <row r="91" spans="1:11" ht="15" customHeight="1">
      <c r="A91" s="48" t="s">
        <v>55</v>
      </c>
      <c r="B91" s="23"/>
      <c r="C91" s="24"/>
      <c r="D91" s="24"/>
      <c r="E91" s="32"/>
      <c r="F91" s="23"/>
      <c r="G91" s="37"/>
      <c r="H91" s="23"/>
      <c r="I91" s="37"/>
      <c r="J91" s="23"/>
      <c r="K91" s="38"/>
    </row>
    <row r="92" spans="1:11" s="23" customFormat="1" ht="12" customHeight="1">
      <c r="A92" s="15"/>
      <c r="B92" s="15"/>
      <c r="C92" s="16"/>
      <c r="D92" s="16"/>
      <c r="E92" s="35"/>
      <c r="F92" s="15"/>
      <c r="G92" s="36"/>
      <c r="H92" s="15"/>
      <c r="I92" s="36"/>
      <c r="J92" s="15"/>
      <c r="K92" s="66"/>
    </row>
    <row r="93" spans="1:11" s="23" customFormat="1" ht="15" customHeight="1">
      <c r="A93" s="23" t="s">
        <v>56</v>
      </c>
      <c r="B93" s="61"/>
      <c r="C93" s="67"/>
      <c r="D93" s="67"/>
      <c r="E93" s="32"/>
      <c r="G93" s="37"/>
      <c r="I93" s="37"/>
      <c r="K93" s="38"/>
    </row>
    <row r="94" spans="1:11" s="23" customFormat="1" ht="15" customHeight="1">
      <c r="A94" s="61"/>
      <c r="B94" s="23" t="s">
        <v>57</v>
      </c>
      <c r="C94" s="67"/>
      <c r="D94" s="67"/>
      <c r="E94" s="32"/>
      <c r="G94" s="37"/>
      <c r="I94" s="37"/>
      <c r="K94" s="38"/>
    </row>
    <row r="95" spans="1:11" ht="15" customHeight="1" thickBot="1">
      <c r="A95" s="61"/>
      <c r="B95" s="67" t="s">
        <v>58</v>
      </c>
      <c r="C95" s="23"/>
      <c r="D95" s="67"/>
      <c r="E95" s="32"/>
      <c r="F95" s="23"/>
      <c r="G95" s="49">
        <v>215000000</v>
      </c>
      <c r="H95" s="23"/>
      <c r="I95" s="49">
        <v>215000000</v>
      </c>
      <c r="J95" s="23"/>
      <c r="K95" s="50">
        <v>215000000</v>
      </c>
    </row>
    <row r="96" spans="1:11" s="23" customFormat="1" ht="12" customHeight="1" thickTop="1">
      <c r="A96" s="52"/>
      <c r="B96" s="68"/>
      <c r="C96" s="15"/>
      <c r="D96" s="68"/>
      <c r="E96" s="35"/>
      <c r="F96" s="15"/>
      <c r="G96" s="60"/>
      <c r="H96" s="15"/>
      <c r="I96" s="60"/>
      <c r="J96" s="15"/>
      <c r="K96" s="15"/>
    </row>
    <row r="97" spans="1:11" s="23" customFormat="1" ht="15" customHeight="1">
      <c r="A97" s="61"/>
      <c r="B97" s="23" t="s">
        <v>59</v>
      </c>
      <c r="C97" s="67"/>
      <c r="D97" s="67"/>
      <c r="E97" s="32"/>
      <c r="G97" s="37"/>
      <c r="I97" s="37"/>
      <c r="K97" s="38"/>
    </row>
    <row r="98" spans="1:11" s="23" customFormat="1" ht="15" customHeight="1">
      <c r="A98" s="61"/>
      <c r="B98" s="67" t="s">
        <v>60</v>
      </c>
      <c r="C98" s="67"/>
      <c r="D98" s="67"/>
      <c r="E98" s="32"/>
      <c r="G98" s="37">
        <v>215000000</v>
      </c>
      <c r="I98" s="37">
        <v>215000000</v>
      </c>
      <c r="K98" s="38">
        <v>215000000</v>
      </c>
    </row>
    <row r="99" spans="1:11" s="23" customFormat="1" ht="15" customHeight="1">
      <c r="A99" s="23" t="s">
        <v>61</v>
      </c>
      <c r="B99" s="61"/>
      <c r="C99" s="61"/>
      <c r="D99" s="61"/>
      <c r="E99" s="32"/>
      <c r="G99" s="37">
        <v>365378656</v>
      </c>
      <c r="I99" s="37">
        <v>365378656</v>
      </c>
      <c r="K99" s="38">
        <v>365378656</v>
      </c>
    </row>
    <row r="100" spans="1:11" s="23" customFormat="1" ht="15" customHeight="1">
      <c r="A100" s="23" t="s">
        <v>62</v>
      </c>
      <c r="B100" s="61"/>
      <c r="C100" s="61"/>
      <c r="D100" s="61"/>
      <c r="E100" s="32"/>
      <c r="G100" s="37"/>
      <c r="I100" s="37"/>
      <c r="K100" s="38"/>
    </row>
    <row r="101" spans="1:11" s="23" customFormat="1" ht="15" customHeight="1">
      <c r="B101" s="61" t="s">
        <v>63</v>
      </c>
      <c r="C101" s="61"/>
      <c r="D101" s="61"/>
      <c r="E101" s="32"/>
      <c r="G101" s="37">
        <v>2675000</v>
      </c>
      <c r="I101" s="37">
        <v>2675000</v>
      </c>
      <c r="K101" s="38">
        <v>2675000</v>
      </c>
    </row>
    <row r="102" spans="1:11" s="23" customFormat="1" ht="15" customHeight="1">
      <c r="B102" s="23" t="s">
        <v>64</v>
      </c>
      <c r="C102" s="61"/>
      <c r="D102" s="61"/>
      <c r="E102" s="32"/>
      <c r="G102" s="37">
        <f>'6'!I17</f>
        <v>5760269</v>
      </c>
      <c r="I102" s="37">
        <f>'7'!I27</f>
        <v>6403170</v>
      </c>
      <c r="K102" s="38">
        <v>23285660</v>
      </c>
    </row>
    <row r="103" spans="1:11" ht="15" customHeight="1">
      <c r="A103" s="23" t="s">
        <v>65</v>
      </c>
      <c r="B103" s="23"/>
      <c r="C103" s="61"/>
      <c r="D103" s="61"/>
      <c r="E103" s="32"/>
      <c r="F103" s="23"/>
      <c r="G103" s="42">
        <v>2730615</v>
      </c>
      <c r="H103" s="23"/>
      <c r="I103" s="42">
        <v>2730615</v>
      </c>
      <c r="J103" s="23"/>
      <c r="K103" s="69">
        <v>2730615</v>
      </c>
    </row>
    <row r="104" spans="1:11" s="23" customFormat="1" ht="12" customHeight="1">
      <c r="A104" s="52"/>
      <c r="B104" s="68"/>
      <c r="C104" s="15"/>
      <c r="D104" s="68"/>
      <c r="E104" s="35"/>
      <c r="F104" s="15"/>
      <c r="G104" s="60"/>
      <c r="H104" s="15"/>
      <c r="I104" s="60"/>
      <c r="J104" s="15"/>
      <c r="K104" s="66"/>
    </row>
    <row r="105" spans="1:11" ht="15" customHeight="1">
      <c r="A105" s="70" t="s">
        <v>66</v>
      </c>
      <c r="B105" s="23"/>
      <c r="C105" s="24"/>
      <c r="D105" s="24"/>
      <c r="E105" s="32"/>
      <c r="F105" s="23"/>
      <c r="G105" s="42">
        <f>SUM(G98:G103)</f>
        <v>591544540</v>
      </c>
      <c r="H105" s="23"/>
      <c r="I105" s="42">
        <f>SUM(I98:I103)</f>
        <v>592187441</v>
      </c>
      <c r="J105" s="23"/>
      <c r="K105" s="43">
        <f>SUM(K98:K103)</f>
        <v>609069931</v>
      </c>
    </row>
    <row r="106" spans="1:11" s="23" customFormat="1" ht="12" customHeight="1">
      <c r="A106" s="52"/>
      <c r="B106" s="68"/>
      <c r="C106" s="15"/>
      <c r="D106" s="68"/>
      <c r="E106" s="35"/>
      <c r="F106" s="15"/>
      <c r="G106" s="60"/>
      <c r="H106" s="15"/>
      <c r="I106" s="60"/>
      <c r="J106" s="15"/>
      <c r="K106" s="66"/>
    </row>
    <row r="107" spans="1:11" ht="15" customHeight="1" thickBot="1">
      <c r="A107" s="48" t="s">
        <v>67</v>
      </c>
      <c r="B107" s="1"/>
      <c r="C107" s="24"/>
      <c r="D107" s="24"/>
      <c r="E107" s="32"/>
      <c r="F107" s="23"/>
      <c r="G107" s="49">
        <f>SUM(G88+G105)</f>
        <v>868668853</v>
      </c>
      <c r="H107" s="23"/>
      <c r="I107" s="49">
        <f>SUM(I88+I105)</f>
        <v>872875514</v>
      </c>
      <c r="J107" s="23"/>
      <c r="K107" s="50">
        <f>SUM(K88+K105)</f>
        <v>1018862535</v>
      </c>
    </row>
    <row r="108" spans="1:11" ht="15.75" customHeight="1" thickTop="1">
      <c r="A108" s="2"/>
      <c r="B108" s="2"/>
      <c r="C108" s="16"/>
      <c r="D108" s="16"/>
      <c r="G108" s="51"/>
      <c r="I108" s="51"/>
      <c r="K108" s="51"/>
    </row>
    <row r="109" spans="1:11" ht="2.1" customHeight="1">
      <c r="A109" s="2"/>
      <c r="B109" s="2"/>
      <c r="C109" s="16"/>
      <c r="D109" s="16"/>
      <c r="G109" s="51"/>
      <c r="I109" s="51"/>
      <c r="K109" s="51"/>
    </row>
    <row r="110" spans="1:11" ht="21.9" customHeight="1">
      <c r="A110" s="71" t="str">
        <f>A51</f>
        <v>The accompanying notes form part of this interim financial information.</v>
      </c>
      <c r="B110" s="54"/>
      <c r="C110" s="72"/>
      <c r="D110" s="72"/>
      <c r="E110" s="73"/>
      <c r="F110" s="54"/>
      <c r="G110" s="55"/>
      <c r="H110" s="54"/>
      <c r="I110" s="55"/>
      <c r="J110" s="54"/>
      <c r="K110" s="55"/>
    </row>
  </sheetData>
  <mergeCells count="7">
    <mergeCell ref="I58:K58"/>
    <mergeCell ref="I6:K6"/>
    <mergeCell ref="I7:K7"/>
    <mergeCell ref="A46:K46"/>
    <mergeCell ref="A47:K47"/>
    <mergeCell ref="A51:I51"/>
    <mergeCell ref="I57:K57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&amp;R&amp;9&amp;P</oddFooter>
  </headerFooter>
  <rowBreaks count="1" manualBreakCount="1">
    <brk id="5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4D4D-250D-4DE1-8509-16277F8EC063}">
  <dimension ref="A1:O51"/>
  <sheetViews>
    <sheetView topLeftCell="A22" zoomScaleNormal="100" zoomScaleSheetLayoutView="90" workbookViewId="0">
      <selection activeCell="V46" sqref="V46"/>
    </sheetView>
  </sheetViews>
  <sheetFormatPr defaultColWidth="9.28515625" defaultRowHeight="16.5" customHeight="1"/>
  <cols>
    <col min="1" max="4" width="1.85546875" style="74" customWidth="1"/>
    <col min="5" max="5" width="44.42578125" style="74" customWidth="1"/>
    <col min="6" max="6" width="7.28515625" style="75" bestFit="1" customWidth="1"/>
    <col min="7" max="7" width="1" style="74" customWidth="1"/>
    <col min="8" max="8" width="20.85546875" style="76" customWidth="1"/>
    <col min="9" max="9" width="1" style="76" customWidth="1"/>
    <col min="10" max="10" width="14.85546875" style="76" customWidth="1"/>
    <col min="11" max="11" width="1" style="76" customWidth="1"/>
    <col min="12" max="12" width="14.85546875" style="76" customWidth="1"/>
    <col min="13" max="15" width="9.28515625" style="74"/>
    <col min="16" max="16" width="9.28515625" style="74" customWidth="1"/>
    <col min="17" max="16384" width="9.28515625" style="74"/>
  </cols>
  <sheetData>
    <row r="1" spans="1:15" ht="16.5" customHeight="1">
      <c r="A1" s="1" t="s">
        <v>0</v>
      </c>
      <c r="B1" s="2"/>
      <c r="C1" s="3"/>
      <c r="D1" s="3"/>
    </row>
    <row r="2" spans="1:15" ht="16.5" customHeight="1">
      <c r="A2" s="77" t="s">
        <v>68</v>
      </c>
    </row>
    <row r="3" spans="1:15" ht="16.5" customHeight="1">
      <c r="A3" s="78" t="s">
        <v>69</v>
      </c>
      <c r="B3" s="79"/>
      <c r="C3" s="79"/>
      <c r="D3" s="79"/>
      <c r="E3" s="79"/>
      <c r="F3" s="80"/>
      <c r="G3" s="79"/>
      <c r="H3" s="81"/>
      <c r="I3" s="81"/>
      <c r="J3" s="81"/>
      <c r="K3" s="81"/>
      <c r="L3" s="81"/>
    </row>
    <row r="6" spans="1:15" ht="16.5" customHeight="1">
      <c r="H6" s="12" t="s">
        <v>3</v>
      </c>
      <c r="I6" s="2"/>
      <c r="J6" s="184" t="s">
        <v>4</v>
      </c>
      <c r="K6" s="185"/>
      <c r="L6" s="185"/>
    </row>
    <row r="7" spans="1:15" ht="16.5" customHeight="1">
      <c r="H7" s="13" t="s">
        <v>5</v>
      </c>
      <c r="I7" s="2"/>
      <c r="J7" s="188" t="s">
        <v>5</v>
      </c>
      <c r="K7" s="188"/>
      <c r="L7" s="188"/>
    </row>
    <row r="8" spans="1:15" s="82" customFormat="1" ht="16.5" customHeight="1">
      <c r="H8" s="83" t="s">
        <v>6</v>
      </c>
      <c r="I8" s="83"/>
      <c r="J8" s="83" t="s">
        <v>6</v>
      </c>
      <c r="K8" s="83"/>
      <c r="L8" s="83" t="s">
        <v>6</v>
      </c>
    </row>
    <row r="9" spans="1:15" ht="16.5" customHeight="1">
      <c r="A9" s="82"/>
      <c r="B9" s="82"/>
      <c r="C9" s="82"/>
      <c r="D9" s="82"/>
      <c r="E9" s="82"/>
      <c r="F9" s="82"/>
      <c r="G9" s="82"/>
      <c r="H9" s="20" t="s">
        <v>10</v>
      </c>
      <c r="I9" s="19"/>
      <c r="J9" s="20" t="s">
        <v>10</v>
      </c>
      <c r="K9" s="19"/>
      <c r="L9" s="20" t="s">
        <v>11</v>
      </c>
    </row>
    <row r="10" spans="1:15" ht="16.5" customHeight="1">
      <c r="A10" s="82"/>
      <c r="B10" s="82"/>
      <c r="C10" s="82"/>
      <c r="D10" s="82"/>
      <c r="E10" s="82"/>
      <c r="F10" s="84" t="s">
        <v>12</v>
      </c>
      <c r="G10" s="85"/>
      <c r="H10" s="22" t="s">
        <v>13</v>
      </c>
      <c r="I10" s="83"/>
      <c r="J10" s="22" t="s">
        <v>13</v>
      </c>
      <c r="K10" s="83"/>
      <c r="L10" s="22" t="s">
        <v>13</v>
      </c>
    </row>
    <row r="11" spans="1:15" ht="16.5" customHeight="1">
      <c r="A11" s="82"/>
      <c r="B11" s="82"/>
      <c r="C11" s="82"/>
      <c r="D11" s="82"/>
      <c r="E11" s="82"/>
      <c r="F11" s="86"/>
      <c r="G11" s="85"/>
      <c r="H11" s="87"/>
      <c r="I11" s="83"/>
      <c r="J11" s="87"/>
      <c r="K11" s="83"/>
      <c r="L11" s="83"/>
    </row>
    <row r="12" spans="1:15" ht="16.5" customHeight="1">
      <c r="A12" s="74" t="s">
        <v>70</v>
      </c>
      <c r="B12" s="82"/>
      <c r="C12" s="82"/>
      <c r="D12" s="82"/>
      <c r="E12" s="82"/>
      <c r="F12" s="75">
        <v>5</v>
      </c>
      <c r="G12" s="85"/>
      <c r="H12" s="88">
        <v>80047457</v>
      </c>
      <c r="J12" s="88">
        <v>79999785</v>
      </c>
      <c r="L12" s="76">
        <v>120532654</v>
      </c>
      <c r="O12" s="89"/>
    </row>
    <row r="13" spans="1:15" ht="16.5" customHeight="1">
      <c r="A13" s="74" t="s">
        <v>71</v>
      </c>
      <c r="C13" s="82"/>
      <c r="D13" s="82"/>
      <c r="E13" s="82"/>
      <c r="F13" s="75">
        <v>5</v>
      </c>
      <c r="G13" s="85"/>
      <c r="H13" s="90">
        <v>81826800</v>
      </c>
      <c r="J13" s="90">
        <v>81645234</v>
      </c>
      <c r="L13" s="81">
        <v>74279965</v>
      </c>
      <c r="O13" s="89"/>
    </row>
    <row r="14" spans="1:15" ht="16.5" customHeight="1">
      <c r="B14" s="82"/>
      <c r="C14" s="82"/>
      <c r="D14" s="82"/>
      <c r="E14" s="82"/>
      <c r="F14" s="86"/>
      <c r="G14" s="85"/>
      <c r="H14" s="88"/>
      <c r="J14" s="88"/>
      <c r="O14" s="89"/>
    </row>
    <row r="15" spans="1:15" ht="16.5" customHeight="1">
      <c r="A15" s="77" t="s">
        <v>72</v>
      </c>
      <c r="B15" s="82"/>
      <c r="C15" s="82"/>
      <c r="D15" s="82"/>
      <c r="E15" s="82"/>
      <c r="F15" s="86"/>
      <c r="G15" s="85"/>
      <c r="H15" s="90">
        <f>SUM(H12:H13)</f>
        <v>161874257</v>
      </c>
      <c r="J15" s="90">
        <f>SUM(J12:J13)</f>
        <v>161645019</v>
      </c>
      <c r="L15" s="81">
        <f>SUM(L12:L14)</f>
        <v>194812619</v>
      </c>
      <c r="O15" s="89"/>
    </row>
    <row r="16" spans="1:15" ht="16.5" customHeight="1">
      <c r="B16" s="82"/>
      <c r="C16" s="82"/>
      <c r="D16" s="82"/>
      <c r="E16" s="82"/>
      <c r="F16" s="86"/>
      <c r="G16" s="85"/>
      <c r="H16" s="88"/>
      <c r="J16" s="88"/>
      <c r="O16" s="89"/>
    </row>
    <row r="17" spans="1:15" ht="16.5" customHeight="1">
      <c r="A17" s="74" t="s">
        <v>73</v>
      </c>
      <c r="B17" s="82"/>
      <c r="C17" s="82"/>
      <c r="D17" s="82"/>
      <c r="E17" s="82"/>
      <c r="F17" s="86"/>
      <c r="G17" s="85"/>
      <c r="H17" s="88">
        <v>-112376136</v>
      </c>
      <c r="J17" s="88">
        <v>-112337935</v>
      </c>
      <c r="L17" s="76">
        <v>-100598021</v>
      </c>
      <c r="O17" s="89"/>
    </row>
    <row r="18" spans="1:15" ht="16.5" customHeight="1">
      <c r="A18" s="74" t="s">
        <v>74</v>
      </c>
      <c r="B18" s="82"/>
      <c r="C18" s="82"/>
      <c r="D18" s="82"/>
      <c r="E18" s="82"/>
      <c r="F18" s="86"/>
      <c r="G18" s="85"/>
      <c r="H18" s="90">
        <v>-69542809</v>
      </c>
      <c r="J18" s="90">
        <v>-69467733</v>
      </c>
      <c r="L18" s="81">
        <v>-70166228</v>
      </c>
      <c r="O18" s="89"/>
    </row>
    <row r="19" spans="1:15" ht="16.5" customHeight="1">
      <c r="B19" s="82"/>
      <c r="C19" s="82"/>
      <c r="D19" s="82"/>
      <c r="E19" s="82"/>
      <c r="F19" s="86"/>
      <c r="G19" s="85"/>
      <c r="H19" s="88"/>
      <c r="J19" s="88"/>
      <c r="O19" s="89"/>
    </row>
    <row r="20" spans="1:15" ht="16.5" customHeight="1">
      <c r="A20" s="77" t="s">
        <v>75</v>
      </c>
      <c r="B20" s="82"/>
      <c r="C20" s="82"/>
      <c r="D20" s="82"/>
      <c r="E20" s="82"/>
      <c r="F20" s="86"/>
      <c r="G20" s="85"/>
      <c r="H20" s="90">
        <f>SUM(H17:H18)</f>
        <v>-181918945</v>
      </c>
      <c r="J20" s="90">
        <f>SUM(J17:J18)</f>
        <v>-181805668</v>
      </c>
      <c r="L20" s="81">
        <f>SUM(L17:L19)</f>
        <v>-170764249</v>
      </c>
      <c r="O20" s="89"/>
    </row>
    <row r="21" spans="1:15" ht="16.5" customHeight="1">
      <c r="B21" s="82"/>
      <c r="C21" s="82"/>
      <c r="D21" s="82"/>
      <c r="E21" s="82"/>
      <c r="F21" s="86"/>
      <c r="G21" s="85"/>
      <c r="H21" s="88"/>
      <c r="J21" s="88"/>
      <c r="O21" s="89"/>
    </row>
    <row r="22" spans="1:15" ht="16.5" customHeight="1">
      <c r="A22" s="77" t="s">
        <v>76</v>
      </c>
      <c r="B22" s="82"/>
      <c r="C22" s="82"/>
      <c r="D22" s="82"/>
      <c r="E22" s="82"/>
      <c r="F22" s="86"/>
      <c r="G22" s="85"/>
      <c r="H22" s="88">
        <f>+H15+H20</f>
        <v>-20044688</v>
      </c>
      <c r="J22" s="88">
        <f>+J15+J20</f>
        <v>-20160649</v>
      </c>
      <c r="L22" s="76">
        <f>+L15+L20</f>
        <v>24048370</v>
      </c>
      <c r="O22" s="89"/>
    </row>
    <row r="23" spans="1:15" ht="16.5" customHeight="1">
      <c r="A23" s="74" t="s">
        <v>77</v>
      </c>
      <c r="B23" s="82"/>
      <c r="C23" s="82"/>
      <c r="D23" s="82"/>
      <c r="E23" s="82"/>
      <c r="F23" s="91">
        <v>18</v>
      </c>
      <c r="G23" s="85"/>
      <c r="H23" s="90">
        <v>1249903</v>
      </c>
      <c r="J23" s="90">
        <v>1290267</v>
      </c>
      <c r="L23" s="81">
        <v>558570</v>
      </c>
      <c r="O23" s="89"/>
    </row>
    <row r="24" spans="1:15" ht="16.5" customHeight="1">
      <c r="A24" s="77"/>
      <c r="B24" s="82"/>
      <c r="C24" s="82"/>
      <c r="D24" s="82"/>
      <c r="E24" s="82"/>
      <c r="F24" s="86"/>
      <c r="G24" s="85"/>
      <c r="H24" s="88"/>
      <c r="J24" s="88"/>
      <c r="O24" s="89"/>
    </row>
    <row r="25" spans="1:15" ht="16.5" customHeight="1">
      <c r="A25" s="77" t="s">
        <v>78</v>
      </c>
      <c r="B25" s="82"/>
      <c r="C25" s="82"/>
      <c r="D25" s="82"/>
      <c r="E25" s="82"/>
      <c r="F25" s="86"/>
      <c r="G25" s="85"/>
      <c r="H25" s="88">
        <f>SUM(H22:H23)</f>
        <v>-18794785</v>
      </c>
      <c r="J25" s="88">
        <f>SUM(J22:J23)</f>
        <v>-18870382</v>
      </c>
      <c r="L25" s="76">
        <f>SUM(L22:L23)</f>
        <v>24606940</v>
      </c>
      <c r="O25" s="89"/>
    </row>
    <row r="26" spans="1:15" ht="16.5" customHeight="1">
      <c r="A26" s="77"/>
      <c r="B26" s="82"/>
      <c r="C26" s="82"/>
      <c r="D26" s="82"/>
      <c r="E26" s="82"/>
      <c r="F26" s="86"/>
      <c r="G26" s="85"/>
      <c r="H26" s="88"/>
      <c r="J26" s="88"/>
      <c r="O26" s="89"/>
    </row>
    <row r="27" spans="1:15" ht="16.5" customHeight="1">
      <c r="A27" s="74" t="s">
        <v>79</v>
      </c>
      <c r="B27" s="82"/>
      <c r="C27" s="82"/>
      <c r="D27" s="82"/>
      <c r="E27" s="82"/>
      <c r="G27" s="85"/>
      <c r="H27" s="88">
        <v>-1261207</v>
      </c>
      <c r="J27" s="88">
        <v>-884454</v>
      </c>
      <c r="L27" s="76">
        <v>-3201182</v>
      </c>
      <c r="O27" s="89"/>
    </row>
    <row r="28" spans="1:15" ht="16.5" customHeight="1">
      <c r="A28" s="74" t="s">
        <v>80</v>
      </c>
      <c r="B28" s="82"/>
      <c r="C28" s="82"/>
      <c r="D28" s="82"/>
      <c r="E28" s="82"/>
      <c r="G28" s="85"/>
      <c r="H28" s="90">
        <v>-15816894</v>
      </c>
      <c r="J28" s="90">
        <v>-15568231</v>
      </c>
      <c r="L28" s="81">
        <v>-14724910</v>
      </c>
      <c r="O28" s="89"/>
    </row>
    <row r="29" spans="1:15" ht="16.5" customHeight="1">
      <c r="A29" s="77"/>
      <c r="B29" s="82"/>
      <c r="C29" s="82"/>
      <c r="D29" s="82"/>
      <c r="E29" s="82"/>
      <c r="G29" s="85"/>
      <c r="H29" s="88"/>
      <c r="J29" s="88"/>
      <c r="O29" s="89"/>
    </row>
    <row r="30" spans="1:15" ht="16.5" customHeight="1">
      <c r="A30" s="77" t="s">
        <v>81</v>
      </c>
      <c r="B30" s="92"/>
      <c r="C30" s="82"/>
      <c r="D30" s="82"/>
      <c r="E30" s="82"/>
      <c r="F30" s="86"/>
      <c r="G30" s="85"/>
      <c r="H30" s="93">
        <f>H27+H28</f>
        <v>-17078101</v>
      </c>
      <c r="I30" s="94"/>
      <c r="J30" s="93">
        <f>J27+J28</f>
        <v>-16452685</v>
      </c>
      <c r="K30" s="94"/>
      <c r="L30" s="95">
        <f>L27+L28</f>
        <v>-17926092</v>
      </c>
      <c r="O30" s="89"/>
    </row>
    <row r="31" spans="1:15" ht="16.5" customHeight="1">
      <c r="B31" s="82"/>
      <c r="C31" s="82"/>
      <c r="D31" s="82"/>
      <c r="E31" s="82"/>
      <c r="G31" s="85"/>
      <c r="H31" s="96"/>
      <c r="I31" s="97"/>
      <c r="J31" s="96"/>
      <c r="K31" s="97"/>
      <c r="L31" s="97"/>
      <c r="O31" s="89"/>
    </row>
    <row r="32" spans="1:15" ht="16.5" customHeight="1">
      <c r="A32" s="77" t="s">
        <v>171</v>
      </c>
      <c r="B32" s="92"/>
      <c r="C32" s="82"/>
      <c r="D32" s="82"/>
      <c r="E32" s="82"/>
      <c r="F32" s="86"/>
      <c r="G32" s="85"/>
      <c r="H32" s="96"/>
      <c r="I32" s="97"/>
      <c r="J32" s="96"/>
      <c r="K32" s="97"/>
      <c r="L32" s="97"/>
      <c r="O32" s="89"/>
    </row>
    <row r="33" spans="1:15" ht="16.5" customHeight="1">
      <c r="A33" s="77"/>
      <c r="B33" s="92" t="s">
        <v>172</v>
      </c>
      <c r="D33" s="82"/>
      <c r="E33" s="82"/>
      <c r="F33" s="86"/>
      <c r="G33" s="85"/>
      <c r="H33" s="88">
        <f>H25+H30</f>
        <v>-35872886</v>
      </c>
      <c r="I33" s="83"/>
      <c r="J33" s="88">
        <f>J25+J30</f>
        <v>-35323067</v>
      </c>
      <c r="K33" s="83"/>
      <c r="L33" s="76">
        <f>L25+L30</f>
        <v>6680848</v>
      </c>
      <c r="O33" s="89"/>
    </row>
    <row r="34" spans="1:15" ht="16.5" customHeight="1">
      <c r="A34" s="98" t="s">
        <v>82</v>
      </c>
      <c r="B34" s="98"/>
      <c r="C34" s="82"/>
      <c r="D34" s="82"/>
      <c r="E34" s="82"/>
      <c r="F34" s="86"/>
      <c r="G34" s="85"/>
      <c r="H34" s="90">
        <v>-1271876</v>
      </c>
      <c r="J34" s="90">
        <v>-1274967</v>
      </c>
      <c r="L34" s="95">
        <v>-1221290</v>
      </c>
      <c r="O34" s="89"/>
    </row>
    <row r="35" spans="1:15" ht="16.5" customHeight="1">
      <c r="A35" s="98"/>
      <c r="B35" s="98"/>
      <c r="C35" s="82"/>
      <c r="D35" s="82"/>
      <c r="E35" s="82"/>
      <c r="F35" s="86"/>
      <c r="G35" s="85"/>
      <c r="H35" s="87"/>
      <c r="I35" s="83"/>
      <c r="J35" s="87"/>
      <c r="K35" s="83"/>
      <c r="L35" s="83"/>
      <c r="O35" s="89"/>
    </row>
    <row r="36" spans="1:15" ht="16.5" customHeight="1">
      <c r="A36" s="77" t="s">
        <v>83</v>
      </c>
      <c r="B36" s="82"/>
      <c r="C36" s="82"/>
      <c r="D36" s="82"/>
      <c r="E36" s="82"/>
      <c r="F36" s="86"/>
      <c r="G36" s="85"/>
      <c r="H36" s="99">
        <f>SUM(H33:H34)</f>
        <v>-37144762</v>
      </c>
      <c r="I36" s="94"/>
      <c r="J36" s="99">
        <f>SUM(J33:J34)</f>
        <v>-36598034</v>
      </c>
      <c r="K36" s="94"/>
      <c r="L36" s="94">
        <f>SUM(L33:L34)</f>
        <v>5459558</v>
      </c>
      <c r="O36" s="89"/>
    </row>
    <row r="37" spans="1:15" ht="16.5" customHeight="1">
      <c r="A37" s="74" t="s">
        <v>181</v>
      </c>
      <c r="B37" s="82"/>
      <c r="C37" s="82"/>
      <c r="D37" s="82"/>
      <c r="E37" s="82"/>
      <c r="F37" s="91"/>
      <c r="G37" s="85"/>
      <c r="H37" s="93">
        <v>7437108</v>
      </c>
      <c r="I37" s="94"/>
      <c r="J37" s="93">
        <v>7327763</v>
      </c>
      <c r="K37" s="94"/>
      <c r="L37" s="95">
        <v>1464030</v>
      </c>
      <c r="O37" s="89"/>
    </row>
    <row r="38" spans="1:15" ht="16.5" customHeight="1">
      <c r="A38" s="77"/>
      <c r="B38" s="98"/>
      <c r="C38" s="82"/>
      <c r="D38" s="82"/>
      <c r="E38" s="82"/>
      <c r="G38" s="85"/>
      <c r="H38" s="99"/>
      <c r="I38" s="94"/>
      <c r="J38" s="99"/>
      <c r="K38" s="94"/>
      <c r="L38" s="94"/>
    </row>
    <row r="39" spans="1:15" ht="16.5" customHeight="1" thickBot="1">
      <c r="A39" s="100" t="s">
        <v>84</v>
      </c>
      <c r="B39" s="82"/>
      <c r="C39" s="98"/>
      <c r="D39" s="82"/>
      <c r="E39" s="82"/>
      <c r="G39" s="85"/>
      <c r="H39" s="101">
        <f>+H36+H37</f>
        <v>-29707654</v>
      </c>
      <c r="I39" s="94"/>
      <c r="J39" s="101">
        <f>+J36+J37</f>
        <v>-29270271</v>
      </c>
      <c r="K39" s="94"/>
      <c r="L39" s="102">
        <f>+L36+L37</f>
        <v>6923588</v>
      </c>
    </row>
    <row r="40" spans="1:15" ht="16.5" customHeight="1" thickTop="1">
      <c r="B40" s="82"/>
      <c r="C40" s="82"/>
      <c r="D40" s="82"/>
      <c r="E40" s="82"/>
      <c r="G40" s="85"/>
      <c r="H40" s="96"/>
      <c r="I40" s="97"/>
      <c r="J40" s="96"/>
      <c r="K40" s="97"/>
      <c r="L40" s="97"/>
    </row>
    <row r="41" spans="1:15" ht="16.5" customHeight="1">
      <c r="B41" s="82"/>
      <c r="C41" s="82"/>
      <c r="D41" s="82"/>
      <c r="E41" s="82"/>
      <c r="G41" s="85"/>
      <c r="H41" s="96"/>
      <c r="I41" s="97"/>
      <c r="J41" s="96"/>
      <c r="K41" s="97"/>
      <c r="L41" s="97"/>
    </row>
    <row r="42" spans="1:15" ht="16.5" customHeight="1">
      <c r="A42" s="77" t="s">
        <v>85</v>
      </c>
      <c r="B42" s="82"/>
      <c r="C42" s="82"/>
      <c r="D42" s="82"/>
      <c r="E42" s="82"/>
      <c r="G42" s="85"/>
      <c r="H42" s="88"/>
      <c r="I42" s="94"/>
      <c r="J42" s="88"/>
      <c r="K42" s="94"/>
    </row>
    <row r="43" spans="1:15" ht="16.5" customHeight="1">
      <c r="B43" s="82"/>
      <c r="C43" s="82"/>
      <c r="D43" s="82"/>
      <c r="E43" s="82"/>
      <c r="G43" s="85"/>
      <c r="H43" s="96"/>
      <c r="I43" s="97"/>
      <c r="J43" s="96"/>
      <c r="K43" s="97"/>
      <c r="L43" s="97"/>
    </row>
    <row r="44" spans="1:15" ht="16.5" customHeight="1" thickBot="1">
      <c r="A44" s="98" t="s">
        <v>86</v>
      </c>
      <c r="B44" s="82"/>
      <c r="C44" s="82"/>
      <c r="D44" s="82"/>
      <c r="E44" s="82"/>
      <c r="F44" s="75">
        <v>20</v>
      </c>
      <c r="G44" s="85"/>
      <c r="H44" s="103">
        <f>H39/430000000</f>
        <v>-6.9087567441860467E-2</v>
      </c>
      <c r="I44" s="83"/>
      <c r="J44" s="103">
        <f>J39/430000000</f>
        <v>-6.8070397674418609E-2</v>
      </c>
      <c r="K44" s="83"/>
      <c r="L44" s="104">
        <f>L39/283218232</f>
        <v>2.4446123934563649E-2</v>
      </c>
    </row>
    <row r="45" spans="1:15" ht="16.5" customHeight="1" thickTop="1">
      <c r="A45" s="98"/>
      <c r="B45" s="82"/>
      <c r="C45" s="82"/>
      <c r="D45" s="82"/>
      <c r="E45" s="82"/>
      <c r="G45" s="85"/>
      <c r="I45" s="83"/>
      <c r="K45" s="83"/>
    </row>
    <row r="46" spans="1:15" ht="16.5" customHeight="1">
      <c r="A46" s="98"/>
      <c r="B46" s="82"/>
      <c r="C46" s="82"/>
      <c r="D46" s="82"/>
      <c r="E46" s="82"/>
      <c r="G46" s="85"/>
      <c r="I46" s="83"/>
      <c r="K46" s="83"/>
    </row>
    <row r="47" spans="1:15" ht="16.5" customHeight="1">
      <c r="A47" s="98"/>
      <c r="B47" s="82"/>
      <c r="C47" s="82"/>
      <c r="D47" s="82"/>
      <c r="E47" s="82"/>
      <c r="G47" s="85"/>
      <c r="I47" s="83"/>
      <c r="K47" s="83"/>
    </row>
    <row r="48" spans="1:15" ht="16.5" customHeight="1">
      <c r="A48" s="98"/>
      <c r="B48" s="82"/>
      <c r="C48" s="82"/>
      <c r="D48" s="82"/>
      <c r="E48" s="82"/>
      <c r="G48" s="85"/>
      <c r="I48" s="83"/>
      <c r="K48" s="83"/>
    </row>
    <row r="49" spans="1:12" ht="16.5" customHeight="1">
      <c r="A49" s="98"/>
      <c r="B49" s="82"/>
      <c r="C49" s="82"/>
      <c r="D49" s="82"/>
      <c r="E49" s="82"/>
      <c r="G49" s="85"/>
      <c r="I49" s="83"/>
      <c r="K49" s="83"/>
    </row>
    <row r="51" spans="1:12" ht="21.9" customHeight="1">
      <c r="A51" s="189" t="s">
        <v>35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</row>
  </sheetData>
  <mergeCells count="3">
    <mergeCell ref="J6:L6"/>
    <mergeCell ref="J7:L7"/>
    <mergeCell ref="A51:L51"/>
  </mergeCells>
  <pageMargins left="0.8" right="0.5" top="0.5" bottom="0.6" header="0.49" footer="0.4"/>
  <pageSetup paperSize="9" firstPageNumber="4" orientation="portrait" useFirstPageNumber="1" horizontalDpi="1200" verticalDpi="1200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46D2F-80D1-40F6-8F71-259BEF586AD4}">
  <dimension ref="A1:O51"/>
  <sheetViews>
    <sheetView tabSelected="1" topLeftCell="A16" zoomScaleNormal="100" zoomScaleSheetLayoutView="90" workbookViewId="0">
      <selection activeCell="T33" sqref="T33"/>
    </sheetView>
  </sheetViews>
  <sheetFormatPr defaultColWidth="9.28515625" defaultRowHeight="16.5" customHeight="1"/>
  <cols>
    <col min="1" max="4" width="1.85546875" style="74" customWidth="1"/>
    <col min="5" max="5" width="43.140625" style="74" customWidth="1"/>
    <col min="6" max="6" width="7.28515625" style="75" bestFit="1" customWidth="1"/>
    <col min="7" max="7" width="1" style="74" customWidth="1"/>
    <col min="8" max="8" width="20.85546875" style="76" customWidth="1"/>
    <col min="9" max="9" width="1" style="76" customWidth="1"/>
    <col min="10" max="10" width="15.42578125" style="76" customWidth="1"/>
    <col min="11" max="11" width="1" style="76" customWidth="1"/>
    <col min="12" max="12" width="15.42578125" style="76" customWidth="1"/>
    <col min="13" max="16384" width="9.28515625" style="74"/>
  </cols>
  <sheetData>
    <row r="1" spans="1:15" ht="16.5" customHeight="1">
      <c r="A1" s="1" t="s">
        <v>0</v>
      </c>
      <c r="B1" s="2"/>
      <c r="C1" s="3"/>
      <c r="D1" s="3"/>
    </row>
    <row r="2" spans="1:15" ht="16.5" customHeight="1">
      <c r="A2" s="77" t="s">
        <v>68</v>
      </c>
    </row>
    <row r="3" spans="1:15" ht="16.5" customHeight="1">
      <c r="A3" s="78" t="s">
        <v>87</v>
      </c>
      <c r="B3" s="79"/>
      <c r="C3" s="79"/>
      <c r="D3" s="79"/>
      <c r="E3" s="79"/>
      <c r="F3" s="80"/>
      <c r="G3" s="79"/>
      <c r="H3" s="81"/>
      <c r="I3" s="81"/>
      <c r="J3" s="81"/>
      <c r="K3" s="81"/>
      <c r="L3" s="81"/>
    </row>
    <row r="6" spans="1:15" ht="16.5" customHeight="1">
      <c r="H6" s="12" t="s">
        <v>3</v>
      </c>
      <c r="I6" s="2"/>
      <c r="J6" s="184" t="s">
        <v>4</v>
      </c>
      <c r="K6" s="185"/>
      <c r="L6" s="185"/>
    </row>
    <row r="7" spans="1:15" ht="16.5" customHeight="1">
      <c r="H7" s="13" t="s">
        <v>5</v>
      </c>
      <c r="I7" s="2"/>
      <c r="J7" s="188" t="s">
        <v>5</v>
      </c>
      <c r="K7" s="188"/>
      <c r="L7" s="188"/>
    </row>
    <row r="8" spans="1:15" s="82" customFormat="1" ht="16.5" customHeight="1">
      <c r="H8" s="83" t="s">
        <v>6</v>
      </c>
      <c r="I8" s="83"/>
      <c r="J8" s="83" t="s">
        <v>6</v>
      </c>
      <c r="K8" s="83"/>
      <c r="L8" s="83" t="s">
        <v>6</v>
      </c>
    </row>
    <row r="9" spans="1:15" ht="16.5" customHeight="1">
      <c r="A9" s="82"/>
      <c r="B9" s="82"/>
      <c r="C9" s="82"/>
      <c r="D9" s="82"/>
      <c r="E9" s="82"/>
      <c r="F9" s="82"/>
      <c r="G9" s="82"/>
      <c r="H9" s="20" t="s">
        <v>10</v>
      </c>
      <c r="I9" s="19"/>
      <c r="J9" s="20" t="s">
        <v>10</v>
      </c>
      <c r="K9" s="19"/>
      <c r="L9" s="20" t="s">
        <v>11</v>
      </c>
    </row>
    <row r="10" spans="1:15" ht="16.5" customHeight="1">
      <c r="A10" s="82"/>
      <c r="B10" s="82"/>
      <c r="C10" s="82"/>
      <c r="D10" s="82"/>
      <c r="E10" s="82"/>
      <c r="F10" s="84" t="s">
        <v>12</v>
      </c>
      <c r="G10" s="85"/>
      <c r="H10" s="22" t="s">
        <v>13</v>
      </c>
      <c r="I10" s="83"/>
      <c r="J10" s="22" t="s">
        <v>13</v>
      </c>
      <c r="K10" s="83"/>
      <c r="L10" s="22" t="s">
        <v>13</v>
      </c>
    </row>
    <row r="11" spans="1:15" ht="16.5" customHeight="1">
      <c r="A11" s="82"/>
      <c r="B11" s="82"/>
      <c r="C11" s="82"/>
      <c r="D11" s="82"/>
      <c r="E11" s="82"/>
      <c r="F11" s="86"/>
      <c r="G11" s="85"/>
      <c r="H11" s="87"/>
      <c r="I11" s="83"/>
      <c r="J11" s="87"/>
      <c r="K11" s="83"/>
      <c r="L11" s="83"/>
    </row>
    <row r="12" spans="1:15" ht="16.5" customHeight="1">
      <c r="A12" s="74" t="s">
        <v>88</v>
      </c>
      <c r="B12" s="82"/>
      <c r="C12" s="82"/>
      <c r="D12" s="82"/>
      <c r="E12" s="82"/>
      <c r="F12" s="75">
        <v>5</v>
      </c>
      <c r="G12" s="85"/>
      <c r="H12" s="88">
        <v>436317905</v>
      </c>
      <c r="J12" s="88">
        <v>436259551</v>
      </c>
      <c r="L12" s="76">
        <v>370940270</v>
      </c>
      <c r="O12" s="89"/>
    </row>
    <row r="13" spans="1:15" ht="16.5" customHeight="1">
      <c r="A13" s="74" t="s">
        <v>71</v>
      </c>
      <c r="C13" s="82"/>
      <c r="D13" s="82"/>
      <c r="E13" s="82"/>
      <c r="F13" s="75">
        <v>5</v>
      </c>
      <c r="G13" s="85"/>
      <c r="H13" s="90">
        <v>196248881</v>
      </c>
      <c r="J13" s="90">
        <v>196067315</v>
      </c>
      <c r="L13" s="81">
        <v>229583969</v>
      </c>
      <c r="O13" s="89"/>
    </row>
    <row r="14" spans="1:15" ht="16.5" customHeight="1">
      <c r="B14" s="82"/>
      <c r="C14" s="82"/>
      <c r="D14" s="82"/>
      <c r="E14" s="82"/>
      <c r="F14" s="86"/>
      <c r="G14" s="85"/>
      <c r="H14" s="88"/>
      <c r="J14" s="88"/>
      <c r="O14" s="89"/>
    </row>
    <row r="15" spans="1:15" ht="16.5" customHeight="1">
      <c r="A15" s="77" t="s">
        <v>72</v>
      </c>
      <c r="B15" s="82"/>
      <c r="C15" s="82"/>
      <c r="D15" s="82"/>
      <c r="E15" s="82"/>
      <c r="F15" s="86"/>
      <c r="G15" s="85"/>
      <c r="H15" s="90">
        <f>SUM(H12:H13)</f>
        <v>632566786</v>
      </c>
      <c r="J15" s="90">
        <f>SUM(J12:J13)</f>
        <v>632326866</v>
      </c>
      <c r="L15" s="81">
        <f>SUM(L12:L13)</f>
        <v>600524239</v>
      </c>
      <c r="O15" s="89"/>
    </row>
    <row r="16" spans="1:15" ht="16.5" customHeight="1">
      <c r="B16" s="82"/>
      <c r="C16" s="82"/>
      <c r="D16" s="82"/>
      <c r="E16" s="82"/>
      <c r="F16" s="86"/>
      <c r="G16" s="85"/>
      <c r="H16" s="88"/>
      <c r="J16" s="88"/>
      <c r="O16" s="89"/>
    </row>
    <row r="17" spans="1:15" ht="16.5" customHeight="1">
      <c r="A17" s="74" t="s">
        <v>73</v>
      </c>
      <c r="B17" s="82"/>
      <c r="C17" s="82"/>
      <c r="D17" s="82"/>
      <c r="E17" s="82"/>
      <c r="F17" s="86"/>
      <c r="G17" s="85"/>
      <c r="H17" s="88">
        <v>-425788078</v>
      </c>
      <c r="J17" s="88">
        <v>-425739578</v>
      </c>
      <c r="L17" s="76">
        <v>-321126372</v>
      </c>
      <c r="O17" s="89"/>
    </row>
    <row r="18" spans="1:15" ht="16.5" customHeight="1">
      <c r="A18" s="74" t="s">
        <v>74</v>
      </c>
      <c r="B18" s="82"/>
      <c r="C18" s="82"/>
      <c r="D18" s="82"/>
      <c r="E18" s="82"/>
      <c r="F18" s="86"/>
      <c r="G18" s="85"/>
      <c r="H18" s="90">
        <v>-180966926</v>
      </c>
      <c r="J18" s="90">
        <v>-180891850</v>
      </c>
      <c r="L18" s="81">
        <v>-205042035</v>
      </c>
      <c r="O18" s="89"/>
    </row>
    <row r="19" spans="1:15" ht="16.5" customHeight="1">
      <c r="B19" s="82"/>
      <c r="C19" s="82"/>
      <c r="D19" s="82"/>
      <c r="E19" s="82"/>
      <c r="F19" s="86"/>
      <c r="G19" s="85"/>
      <c r="H19" s="88"/>
      <c r="J19" s="88"/>
      <c r="O19" s="89"/>
    </row>
    <row r="20" spans="1:15" ht="16.5" customHeight="1">
      <c r="A20" s="77" t="s">
        <v>75</v>
      </c>
      <c r="B20" s="82"/>
      <c r="C20" s="82"/>
      <c r="D20" s="82"/>
      <c r="E20" s="82"/>
      <c r="F20" s="86"/>
      <c r="G20" s="85"/>
      <c r="H20" s="90">
        <f>SUM(H17:H18)</f>
        <v>-606755004</v>
      </c>
      <c r="J20" s="90">
        <f>SUM(J17:J18)</f>
        <v>-606631428</v>
      </c>
      <c r="L20" s="81">
        <f>SUM(L17:L18)</f>
        <v>-526168407</v>
      </c>
      <c r="O20" s="89"/>
    </row>
    <row r="21" spans="1:15" ht="16.5" customHeight="1">
      <c r="B21" s="82"/>
      <c r="C21" s="82"/>
      <c r="D21" s="82"/>
      <c r="E21" s="82"/>
      <c r="F21" s="86"/>
      <c r="G21" s="85"/>
      <c r="H21" s="88"/>
      <c r="J21" s="88"/>
      <c r="O21" s="89"/>
    </row>
    <row r="22" spans="1:15" ht="16.5" customHeight="1">
      <c r="A22" s="77" t="s">
        <v>89</v>
      </c>
      <c r="B22" s="82"/>
      <c r="C22" s="82"/>
      <c r="D22" s="82"/>
      <c r="E22" s="82"/>
      <c r="F22" s="86"/>
      <c r="G22" s="85"/>
      <c r="H22" s="88">
        <v>25811782</v>
      </c>
      <c r="J22" s="88">
        <f>+J15+J20</f>
        <v>25695438</v>
      </c>
      <c r="L22" s="76">
        <f>+L15+L20</f>
        <v>74355832</v>
      </c>
      <c r="O22" s="89"/>
    </row>
    <row r="23" spans="1:15" ht="16.5" customHeight="1">
      <c r="A23" s="74" t="s">
        <v>77</v>
      </c>
      <c r="B23" s="82"/>
      <c r="C23" s="82"/>
      <c r="D23" s="82"/>
      <c r="E23" s="82"/>
      <c r="F23" s="91">
        <v>18</v>
      </c>
      <c r="G23" s="85"/>
      <c r="H23" s="90">
        <v>8455318</v>
      </c>
      <c r="J23" s="90">
        <v>8765197</v>
      </c>
      <c r="L23" s="81">
        <v>1624148</v>
      </c>
      <c r="O23" s="89"/>
    </row>
    <row r="24" spans="1:15" ht="16.5" customHeight="1">
      <c r="A24" s="77"/>
      <c r="B24" s="82"/>
      <c r="C24" s="82"/>
      <c r="D24" s="82"/>
      <c r="E24" s="82"/>
      <c r="F24" s="86"/>
      <c r="G24" s="85"/>
      <c r="H24" s="88"/>
      <c r="J24" s="88"/>
      <c r="O24" s="89"/>
    </row>
    <row r="25" spans="1:15" ht="16.5" customHeight="1">
      <c r="A25" s="77" t="s">
        <v>90</v>
      </c>
      <c r="B25" s="82"/>
      <c r="C25" s="82"/>
      <c r="D25" s="82"/>
      <c r="E25" s="82"/>
      <c r="F25" s="86"/>
      <c r="G25" s="85"/>
      <c r="H25" s="88">
        <f>SUM(H22:H23)</f>
        <v>34267100</v>
      </c>
      <c r="J25" s="88">
        <f>SUM(J22:J23)</f>
        <v>34460635</v>
      </c>
      <c r="L25" s="76">
        <f>SUM(L22:L23)</f>
        <v>75979980</v>
      </c>
      <c r="O25" s="89"/>
    </row>
    <row r="26" spans="1:15" ht="16.5" customHeight="1">
      <c r="A26" s="77"/>
      <c r="B26" s="82"/>
      <c r="C26" s="82"/>
      <c r="D26" s="82"/>
      <c r="E26" s="82"/>
      <c r="F26" s="86"/>
      <c r="G26" s="85"/>
      <c r="H26" s="88"/>
      <c r="J26" s="88"/>
      <c r="O26" s="89"/>
    </row>
    <row r="27" spans="1:15" ht="16.5" customHeight="1">
      <c r="A27" s="74" t="s">
        <v>79</v>
      </c>
      <c r="B27" s="82"/>
      <c r="C27" s="82"/>
      <c r="D27" s="82"/>
      <c r="E27" s="82"/>
      <c r="G27" s="85"/>
      <c r="H27" s="88">
        <v>-7874805</v>
      </c>
      <c r="J27" s="88">
        <v>-7498052</v>
      </c>
      <c r="L27" s="76">
        <v>-10236067</v>
      </c>
      <c r="O27" s="89"/>
    </row>
    <row r="28" spans="1:15" ht="16.5" customHeight="1">
      <c r="A28" s="74" t="s">
        <v>80</v>
      </c>
      <c r="B28" s="82"/>
      <c r="C28" s="82"/>
      <c r="D28" s="82"/>
      <c r="E28" s="82"/>
      <c r="G28" s="85"/>
      <c r="H28" s="90">
        <v>-45477428</v>
      </c>
      <c r="J28" s="90">
        <v>-45240999</v>
      </c>
      <c r="L28" s="81">
        <v>-41271960</v>
      </c>
      <c r="O28" s="89"/>
    </row>
    <row r="29" spans="1:15" ht="16.5" customHeight="1">
      <c r="A29" s="77"/>
      <c r="B29" s="82"/>
      <c r="C29" s="82"/>
      <c r="D29" s="82"/>
      <c r="E29" s="82"/>
      <c r="G29" s="85"/>
      <c r="H29" s="88"/>
      <c r="J29" s="88"/>
      <c r="O29" s="89"/>
    </row>
    <row r="30" spans="1:15" ht="16.5" customHeight="1">
      <c r="A30" s="77" t="s">
        <v>81</v>
      </c>
      <c r="B30" s="92"/>
      <c r="C30" s="82"/>
      <c r="D30" s="82"/>
      <c r="E30" s="82"/>
      <c r="F30" s="86"/>
      <c r="G30" s="85"/>
      <c r="H30" s="93">
        <f>H27+H28</f>
        <v>-53352233</v>
      </c>
      <c r="I30" s="94"/>
      <c r="J30" s="93">
        <f>J27+J28</f>
        <v>-52739051</v>
      </c>
      <c r="K30" s="94"/>
      <c r="L30" s="95">
        <f>L27+L28</f>
        <v>-51508027</v>
      </c>
      <c r="O30" s="89"/>
    </row>
    <row r="31" spans="1:15" ht="16.5" customHeight="1">
      <c r="B31" s="82"/>
      <c r="C31" s="82"/>
      <c r="D31" s="82"/>
      <c r="E31" s="82"/>
      <c r="G31" s="85"/>
      <c r="H31" s="96"/>
      <c r="I31" s="97"/>
      <c r="J31" s="96"/>
      <c r="K31" s="97"/>
      <c r="L31" s="97"/>
      <c r="O31" s="89"/>
    </row>
    <row r="32" spans="1:15" ht="16.5" customHeight="1">
      <c r="A32" s="77" t="s">
        <v>171</v>
      </c>
      <c r="B32" s="92"/>
      <c r="C32" s="82"/>
      <c r="D32" s="82"/>
      <c r="E32" s="82"/>
      <c r="F32" s="86"/>
      <c r="G32" s="85"/>
      <c r="H32" s="96"/>
      <c r="I32" s="97"/>
      <c r="J32" s="96"/>
      <c r="K32" s="97"/>
      <c r="L32" s="97"/>
      <c r="O32" s="89"/>
    </row>
    <row r="33" spans="1:15" ht="16.5" customHeight="1">
      <c r="A33" s="77"/>
      <c r="B33" s="92" t="s">
        <v>172</v>
      </c>
      <c r="C33" s="82"/>
      <c r="D33" s="82"/>
      <c r="E33" s="82"/>
      <c r="F33" s="86"/>
      <c r="G33" s="85"/>
      <c r="H33" s="88">
        <f>H25+H30</f>
        <v>-19085133</v>
      </c>
      <c r="I33" s="83"/>
      <c r="J33" s="88">
        <f>J25+J30</f>
        <v>-18278416</v>
      </c>
      <c r="K33" s="83"/>
      <c r="L33" s="76">
        <f>L25+L30</f>
        <v>24471953</v>
      </c>
      <c r="O33" s="89"/>
    </row>
    <row r="34" spans="1:15" ht="16.5" customHeight="1">
      <c r="A34" s="98" t="s">
        <v>82</v>
      </c>
      <c r="B34" s="98"/>
      <c r="C34" s="82"/>
      <c r="D34" s="82"/>
      <c r="E34" s="82"/>
      <c r="F34" s="86"/>
      <c r="G34" s="85"/>
      <c r="H34" s="93">
        <v>-2531549</v>
      </c>
      <c r="J34" s="93">
        <v>-2534640</v>
      </c>
      <c r="L34" s="95">
        <v>-3514171</v>
      </c>
      <c r="O34" s="89"/>
    </row>
    <row r="35" spans="1:15" ht="16.5" customHeight="1">
      <c r="A35" s="98"/>
      <c r="B35" s="98"/>
      <c r="C35" s="82"/>
      <c r="D35" s="82"/>
      <c r="E35" s="82"/>
      <c r="F35" s="86"/>
      <c r="G35" s="85"/>
      <c r="H35" s="87"/>
      <c r="I35" s="83"/>
      <c r="J35" s="87"/>
      <c r="K35" s="83"/>
      <c r="L35" s="83"/>
      <c r="O35" s="89"/>
    </row>
    <row r="36" spans="1:15" ht="16.5" customHeight="1">
      <c r="A36" s="77" t="s">
        <v>83</v>
      </c>
      <c r="B36" s="82"/>
      <c r="C36" s="82"/>
      <c r="D36" s="82"/>
      <c r="E36" s="82"/>
      <c r="F36" s="86"/>
      <c r="G36" s="85"/>
      <c r="H36" s="99">
        <v>-21616682</v>
      </c>
      <c r="I36" s="94"/>
      <c r="J36" s="99">
        <f>SUM(J33:J34)</f>
        <v>-20813056</v>
      </c>
      <c r="K36" s="94"/>
      <c r="L36" s="94">
        <f>SUM(L33:L34)</f>
        <v>20957782</v>
      </c>
      <c r="O36" s="89"/>
    </row>
    <row r="37" spans="1:15" ht="16.5" customHeight="1">
      <c r="A37" s="74" t="s">
        <v>180</v>
      </c>
      <c r="B37" s="82"/>
      <c r="C37" s="82"/>
      <c r="D37" s="82"/>
      <c r="E37" s="82"/>
      <c r="F37" s="91">
        <v>19</v>
      </c>
      <c r="G37" s="85"/>
      <c r="H37" s="93">
        <v>4091291</v>
      </c>
      <c r="I37" s="94"/>
      <c r="J37" s="93">
        <v>3930566</v>
      </c>
      <c r="K37" s="94"/>
      <c r="L37" s="95">
        <v>-2123327</v>
      </c>
      <c r="O37" s="89"/>
    </row>
    <row r="38" spans="1:15" ht="16.5" customHeight="1">
      <c r="A38" s="77"/>
      <c r="B38" s="98"/>
      <c r="C38" s="82"/>
      <c r="D38" s="82"/>
      <c r="E38" s="82"/>
      <c r="G38" s="85"/>
      <c r="H38" s="99"/>
      <c r="I38" s="94"/>
      <c r="J38" s="99"/>
      <c r="K38" s="94"/>
      <c r="L38" s="94"/>
    </row>
    <row r="39" spans="1:15" ht="16.5" customHeight="1" thickBot="1">
      <c r="A39" s="100" t="s">
        <v>84</v>
      </c>
      <c r="B39" s="82"/>
      <c r="C39" s="98"/>
      <c r="D39" s="82"/>
      <c r="E39" s="82"/>
      <c r="G39" s="85"/>
      <c r="H39" s="101">
        <f>+H36+H37</f>
        <v>-17525391</v>
      </c>
      <c r="I39" s="94"/>
      <c r="J39" s="101">
        <f>+J36+J37</f>
        <v>-16882490</v>
      </c>
      <c r="K39" s="94"/>
      <c r="L39" s="102">
        <f>+L36+L37</f>
        <v>18834455</v>
      </c>
    </row>
    <row r="40" spans="1:15" ht="16.5" customHeight="1" thickTop="1">
      <c r="B40" s="82"/>
      <c r="C40" s="82"/>
      <c r="D40" s="82"/>
      <c r="E40" s="82"/>
      <c r="G40" s="85"/>
      <c r="H40" s="96"/>
      <c r="I40" s="97"/>
      <c r="J40" s="96"/>
      <c r="K40" s="97"/>
      <c r="L40" s="97"/>
    </row>
    <row r="41" spans="1:15" ht="16.5" customHeight="1">
      <c r="B41" s="82"/>
      <c r="C41" s="82"/>
      <c r="D41" s="82"/>
      <c r="E41" s="82"/>
      <c r="G41" s="85"/>
      <c r="H41" s="96"/>
      <c r="I41" s="97"/>
      <c r="J41" s="96"/>
      <c r="K41" s="97"/>
      <c r="L41" s="97"/>
    </row>
    <row r="42" spans="1:15" ht="16.5" customHeight="1">
      <c r="A42" s="77" t="s">
        <v>91</v>
      </c>
      <c r="B42" s="82"/>
      <c r="C42" s="82"/>
      <c r="D42" s="82"/>
      <c r="E42" s="82"/>
      <c r="G42" s="85"/>
      <c r="H42" s="88"/>
      <c r="I42" s="94"/>
      <c r="J42" s="88"/>
      <c r="K42" s="94"/>
    </row>
    <row r="43" spans="1:15" ht="16.5" customHeight="1">
      <c r="B43" s="82"/>
      <c r="C43" s="82"/>
      <c r="D43" s="82"/>
      <c r="E43" s="82"/>
      <c r="G43" s="85"/>
      <c r="H43" s="96"/>
      <c r="I43" s="97"/>
      <c r="J43" s="96"/>
      <c r="K43" s="97"/>
      <c r="L43" s="97"/>
    </row>
    <row r="44" spans="1:15" ht="16.5" customHeight="1" thickBot="1">
      <c r="A44" s="98" t="s">
        <v>86</v>
      </c>
      <c r="B44" s="82"/>
      <c r="C44" s="82"/>
      <c r="D44" s="82"/>
      <c r="E44" s="82"/>
      <c r="F44" s="75">
        <v>20</v>
      </c>
      <c r="G44" s="85"/>
      <c r="H44" s="103">
        <f>H39/430000000</f>
        <v>-4.0756723255813955E-2</v>
      </c>
      <c r="I44" s="83"/>
      <c r="J44" s="103">
        <f>J39/430000000</f>
        <v>-3.9261604651162789E-2</v>
      </c>
      <c r="K44" s="83"/>
      <c r="L44" s="104">
        <f>L39/283218232</f>
        <v>6.6501562653635937E-2</v>
      </c>
    </row>
    <row r="45" spans="1:15" ht="16.5" customHeight="1" thickTop="1">
      <c r="A45" s="98"/>
      <c r="B45" s="82"/>
      <c r="C45" s="82"/>
      <c r="D45" s="82"/>
      <c r="E45" s="82"/>
      <c r="G45" s="85"/>
      <c r="I45" s="83"/>
      <c r="K45" s="83"/>
    </row>
    <row r="46" spans="1:15" ht="16.5" customHeight="1">
      <c r="A46" s="98"/>
      <c r="B46" s="82"/>
      <c r="C46" s="82"/>
      <c r="D46" s="82"/>
      <c r="E46" s="82"/>
      <c r="G46" s="85"/>
      <c r="I46" s="83"/>
      <c r="K46" s="83"/>
    </row>
    <row r="47" spans="1:15" ht="16.5" customHeight="1">
      <c r="A47" s="98"/>
      <c r="B47" s="82"/>
      <c r="C47" s="82"/>
      <c r="D47" s="82"/>
      <c r="E47" s="82"/>
      <c r="G47" s="85"/>
      <c r="I47" s="83"/>
      <c r="K47" s="83"/>
    </row>
    <row r="48" spans="1:15" ht="16.5" customHeight="1">
      <c r="A48" s="98"/>
      <c r="B48" s="82"/>
      <c r="C48" s="82"/>
      <c r="D48" s="82"/>
      <c r="E48" s="82"/>
      <c r="G48" s="85"/>
      <c r="I48" s="83"/>
      <c r="K48" s="83"/>
    </row>
    <row r="49" spans="1:12" ht="16.5" customHeight="1">
      <c r="A49" s="98"/>
      <c r="B49" s="82"/>
      <c r="C49" s="82"/>
      <c r="D49" s="82"/>
      <c r="E49" s="82"/>
      <c r="G49" s="85"/>
      <c r="I49" s="83"/>
      <c r="K49" s="83"/>
    </row>
    <row r="50" spans="1:12" ht="16.5" customHeight="1">
      <c r="A50" s="98"/>
      <c r="B50" s="82"/>
      <c r="C50" s="82"/>
      <c r="D50" s="82"/>
      <c r="E50" s="82"/>
      <c r="G50" s="85"/>
      <c r="I50" s="83"/>
      <c r="K50" s="83"/>
    </row>
    <row r="51" spans="1:12" ht="21.9" customHeight="1">
      <c r="A51" s="189" t="s">
        <v>35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</row>
  </sheetData>
  <mergeCells count="3">
    <mergeCell ref="J6:L6"/>
    <mergeCell ref="J7:L7"/>
    <mergeCell ref="A51:L51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E5586-70EC-48B8-BD4C-9E63687707BF}">
  <dimension ref="A1:O35"/>
  <sheetViews>
    <sheetView zoomScaleNormal="100" zoomScaleSheetLayoutView="90" zoomScalePageLayoutView="80" workbookViewId="0">
      <selection activeCell="T9" sqref="T9"/>
    </sheetView>
  </sheetViews>
  <sheetFormatPr defaultColWidth="9.28515625" defaultRowHeight="16.5" customHeight="1"/>
  <cols>
    <col min="1" max="1" width="60.28515625" style="112" customWidth="1"/>
    <col min="2" max="2" width="3.140625" style="129" customWidth="1"/>
    <col min="3" max="3" width="13.7109375" style="105" bestFit="1" customWidth="1"/>
    <col min="4" max="4" width="1" style="105" customWidth="1"/>
    <col min="5" max="5" width="13.140625" style="105" bestFit="1" customWidth="1"/>
    <col min="6" max="6" width="1" style="105" customWidth="1"/>
    <col min="7" max="7" width="14.85546875" style="105" bestFit="1" customWidth="1"/>
    <col min="8" max="8" width="1" style="105" customWidth="1"/>
    <col min="9" max="9" width="16" style="105" bestFit="1" customWidth="1"/>
    <col min="10" max="10" width="1" style="105" customWidth="1"/>
    <col min="11" max="11" width="13.42578125" style="105" bestFit="1" customWidth="1"/>
    <col min="12" max="12" width="1" style="105" customWidth="1"/>
    <col min="13" max="13" width="13.28515625" style="105" bestFit="1" customWidth="1"/>
    <col min="14" max="14" width="1" style="105" customWidth="1"/>
    <col min="15" max="15" width="15.85546875" style="105" customWidth="1"/>
    <col min="16" max="16384" width="9.28515625" style="74"/>
  </cols>
  <sheetData>
    <row r="1" spans="1:15" ht="16.5" customHeight="1">
      <c r="A1" s="1" t="s">
        <v>0</v>
      </c>
      <c r="B1" s="3"/>
      <c r="C1" s="3"/>
      <c r="D1" s="3"/>
      <c r="E1" s="3"/>
    </row>
    <row r="2" spans="1:15" ht="16.5" customHeight="1">
      <c r="A2" s="106" t="s">
        <v>92</v>
      </c>
      <c r="B2" s="107"/>
    </row>
    <row r="3" spans="1:15" ht="16.5" customHeight="1">
      <c r="A3" s="108" t="s">
        <v>87</v>
      </c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15" ht="16.5" customHeight="1">
      <c r="A4" s="92"/>
      <c r="B4" s="107"/>
    </row>
    <row r="5" spans="1:15" ht="16.5" customHeight="1">
      <c r="A5" s="92"/>
      <c r="B5" s="107"/>
    </row>
    <row r="6" spans="1:15" ht="16.5" customHeight="1">
      <c r="A6" s="92"/>
      <c r="B6" s="107"/>
      <c r="C6" s="190" t="s">
        <v>93</v>
      </c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</row>
    <row r="7" spans="1:15" ht="16.5" customHeight="1">
      <c r="A7" s="92"/>
      <c r="B7" s="107"/>
      <c r="C7" s="191" t="s">
        <v>94</v>
      </c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11"/>
    </row>
    <row r="8" spans="1:15" ht="16.5" customHeight="1">
      <c r="B8" s="107"/>
      <c r="C8" s="113" t="s">
        <v>95</v>
      </c>
      <c r="D8" s="113"/>
      <c r="E8" s="113" t="s">
        <v>96</v>
      </c>
      <c r="F8" s="114"/>
      <c r="G8" s="190" t="s">
        <v>97</v>
      </c>
      <c r="H8" s="190"/>
      <c r="I8" s="190"/>
      <c r="J8" s="114"/>
      <c r="K8" s="83"/>
      <c r="L8" s="83"/>
      <c r="M8" s="83" t="s">
        <v>98</v>
      </c>
      <c r="N8" s="83"/>
      <c r="O8" s="113"/>
    </row>
    <row r="9" spans="1:15" ht="16.5" customHeight="1">
      <c r="B9" s="107"/>
      <c r="C9" s="113" t="s">
        <v>99</v>
      </c>
      <c r="D9" s="113"/>
      <c r="E9" s="113" t="s">
        <v>100</v>
      </c>
      <c r="F9" s="113"/>
      <c r="G9" s="113" t="s">
        <v>101</v>
      </c>
      <c r="H9" s="113"/>
      <c r="I9" s="113"/>
      <c r="J9" s="113"/>
      <c r="K9" s="83" t="s">
        <v>102</v>
      </c>
      <c r="L9" s="83"/>
      <c r="M9" s="83" t="s">
        <v>103</v>
      </c>
      <c r="N9" s="83"/>
      <c r="O9" s="113" t="s">
        <v>98</v>
      </c>
    </row>
    <row r="10" spans="1:15" ht="16.5" customHeight="1">
      <c r="B10" s="107"/>
      <c r="C10" s="113" t="s">
        <v>104</v>
      </c>
      <c r="D10" s="113"/>
      <c r="E10" s="113" t="s">
        <v>105</v>
      </c>
      <c r="F10" s="113"/>
      <c r="G10" s="113" t="s">
        <v>106</v>
      </c>
      <c r="H10" s="113"/>
      <c r="I10" s="113" t="s">
        <v>64</v>
      </c>
      <c r="J10" s="113"/>
      <c r="K10" s="83" t="s">
        <v>107</v>
      </c>
      <c r="L10" s="83"/>
      <c r="M10" s="83" t="s">
        <v>108</v>
      </c>
      <c r="N10" s="83"/>
      <c r="O10" s="113" t="s">
        <v>109</v>
      </c>
    </row>
    <row r="11" spans="1:15" ht="16.5" customHeight="1">
      <c r="B11" s="115"/>
      <c r="C11" s="116" t="s">
        <v>13</v>
      </c>
      <c r="D11" s="113"/>
      <c r="E11" s="116" t="s">
        <v>13</v>
      </c>
      <c r="G11" s="116" t="s">
        <v>13</v>
      </c>
      <c r="I11" s="116" t="s">
        <v>13</v>
      </c>
      <c r="K11" s="116" t="s">
        <v>13</v>
      </c>
      <c r="L11" s="83"/>
      <c r="M11" s="116" t="s">
        <v>13</v>
      </c>
      <c r="N11" s="83"/>
      <c r="O11" s="116" t="s">
        <v>13</v>
      </c>
    </row>
    <row r="12" spans="1:15" ht="16.5" customHeight="1">
      <c r="B12" s="115"/>
      <c r="C12" s="117"/>
      <c r="D12" s="118"/>
      <c r="E12" s="117"/>
      <c r="F12" s="119"/>
      <c r="G12" s="120"/>
      <c r="H12" s="119"/>
      <c r="I12" s="120"/>
      <c r="J12" s="119"/>
      <c r="K12" s="120"/>
      <c r="L12" s="121"/>
      <c r="M12" s="120"/>
      <c r="N12" s="121"/>
      <c r="O12" s="120"/>
    </row>
    <row r="13" spans="1:15" ht="16.5" customHeight="1">
      <c r="A13" s="77" t="s">
        <v>179</v>
      </c>
      <c r="B13" s="107"/>
      <c r="C13" s="88">
        <v>215000000</v>
      </c>
      <c r="D13" s="76"/>
      <c r="E13" s="88">
        <v>365378656</v>
      </c>
      <c r="F13" s="76"/>
      <c r="G13" s="88">
        <v>2675000</v>
      </c>
      <c r="I13" s="88">
        <v>23285660</v>
      </c>
      <c r="J13" s="76"/>
      <c r="K13" s="88">
        <v>2730615</v>
      </c>
      <c r="L13" s="76"/>
      <c r="M13" s="122">
        <f>SUM(C13:K13)</f>
        <v>609069931</v>
      </c>
      <c r="N13" s="76"/>
      <c r="O13" s="122">
        <f>SUM(M13:N13)</f>
        <v>609069931</v>
      </c>
    </row>
    <row r="14" spans="1:15" ht="16.5" customHeight="1">
      <c r="A14" s="77" t="s">
        <v>111</v>
      </c>
      <c r="B14" s="107"/>
      <c r="C14" s="123"/>
      <c r="D14" s="124"/>
      <c r="E14" s="123"/>
      <c r="F14" s="124"/>
      <c r="G14" s="88"/>
      <c r="H14" s="124"/>
      <c r="I14" s="88"/>
      <c r="J14" s="124"/>
      <c r="K14" s="122"/>
      <c r="L14" s="76"/>
      <c r="M14" s="122"/>
      <c r="N14" s="76"/>
      <c r="O14" s="122"/>
    </row>
    <row r="15" spans="1:15" ht="16.5" customHeight="1">
      <c r="A15" s="74" t="s">
        <v>112</v>
      </c>
      <c r="B15" s="107"/>
      <c r="C15" s="125">
        <v>0</v>
      </c>
      <c r="D15" s="124"/>
      <c r="E15" s="125">
        <v>0</v>
      </c>
      <c r="F15" s="124"/>
      <c r="G15" s="125">
        <v>0</v>
      </c>
      <c r="H15" s="124"/>
      <c r="I15" s="125">
        <f>'5 (9m)'!H39</f>
        <v>-17525391</v>
      </c>
      <c r="J15" s="124"/>
      <c r="K15" s="125">
        <v>0</v>
      </c>
      <c r="L15" s="76"/>
      <c r="M15" s="126">
        <f>SUM(C15:K15)</f>
        <v>-17525391</v>
      </c>
      <c r="N15" s="76"/>
      <c r="O15" s="126">
        <f>SUM(M15:N15)</f>
        <v>-17525391</v>
      </c>
    </row>
    <row r="16" spans="1:15" ht="16.5" customHeight="1">
      <c r="A16" s="74"/>
      <c r="B16" s="127"/>
      <c r="C16" s="88"/>
      <c r="D16" s="76"/>
      <c r="E16" s="88"/>
      <c r="F16" s="89"/>
      <c r="G16" s="128"/>
      <c r="H16" s="89"/>
      <c r="I16" s="128"/>
      <c r="J16" s="89"/>
      <c r="K16" s="128"/>
      <c r="L16" s="89"/>
      <c r="M16" s="128"/>
      <c r="N16" s="89"/>
      <c r="O16" s="128"/>
    </row>
    <row r="17" spans="1:15" ht="16.5" customHeight="1" thickBot="1">
      <c r="A17" s="77" t="s">
        <v>113</v>
      </c>
      <c r="C17" s="130">
        <f>SUM(C13:C16)</f>
        <v>215000000</v>
      </c>
      <c r="E17" s="130">
        <f>SUM(E13:E16)</f>
        <v>365378656</v>
      </c>
      <c r="G17" s="130">
        <f>SUM(G13:G16)</f>
        <v>2675000</v>
      </c>
      <c r="I17" s="130">
        <f>SUM(I13:I16)</f>
        <v>5760269</v>
      </c>
      <c r="K17" s="130">
        <f>SUM(K13:K16)</f>
        <v>2730615</v>
      </c>
      <c r="M17" s="130">
        <f>SUM(M13:M16)</f>
        <v>591544540</v>
      </c>
      <c r="O17" s="130">
        <f>SUM(M17:N17)</f>
        <v>591544540</v>
      </c>
    </row>
    <row r="18" spans="1:15" ht="16.5" customHeight="1" thickTop="1">
      <c r="A18" s="77"/>
    </row>
    <row r="19" spans="1:15" ht="16.5" customHeight="1">
      <c r="A19" s="77"/>
    </row>
    <row r="20" spans="1:15" ht="16.5" customHeight="1">
      <c r="A20" s="77"/>
    </row>
    <row r="21" spans="1:15" ht="16.5" customHeight="1">
      <c r="A21" s="77"/>
    </row>
    <row r="22" spans="1:15" ht="16.5" customHeight="1">
      <c r="A22" s="77"/>
    </row>
    <row r="23" spans="1:15" ht="16.5" customHeight="1">
      <c r="A23" s="77"/>
    </row>
    <row r="24" spans="1:15" ht="16.5" customHeight="1">
      <c r="A24" s="77"/>
    </row>
    <row r="25" spans="1:15" ht="16.5" customHeight="1">
      <c r="A25" s="77"/>
    </row>
    <row r="26" spans="1:15" ht="16.5" customHeight="1">
      <c r="A26" s="77"/>
    </row>
    <row r="27" spans="1:15" ht="16.5" customHeight="1">
      <c r="A27" s="77"/>
    </row>
    <row r="28" spans="1:15" ht="16.5" customHeight="1">
      <c r="A28" s="77"/>
    </row>
    <row r="29" spans="1:15" ht="16.5" customHeight="1">
      <c r="A29" s="77"/>
    </row>
    <row r="30" spans="1:15" ht="16.5" customHeight="1">
      <c r="A30" s="77"/>
    </row>
    <row r="31" spans="1:15" ht="16.5" customHeight="1">
      <c r="A31" s="77"/>
    </row>
    <row r="32" spans="1:15" ht="16.5" customHeight="1">
      <c r="A32" s="77"/>
    </row>
    <row r="33" spans="1:15" ht="15" customHeight="1">
      <c r="A33" s="77"/>
    </row>
    <row r="34" spans="1:15" ht="6" customHeight="1">
      <c r="A34" s="77"/>
    </row>
    <row r="35" spans="1:15" ht="21.9" customHeight="1">
      <c r="A35" s="192" t="str">
        <f>'4(3m)'!A51</f>
        <v>The accompanying notes form part of this interim financial information.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</row>
  </sheetData>
  <mergeCells count="4">
    <mergeCell ref="C6:O6"/>
    <mergeCell ref="C7:M7"/>
    <mergeCell ref="G8:I8"/>
    <mergeCell ref="A35:O35"/>
  </mergeCells>
  <pageMargins left="0.6" right="0.6" top="0.5" bottom="0.6" header="0.49" footer="0.4"/>
  <pageSetup paperSize="9" firstPageNumber="6" orientation="landscape" useFirstPageNumber="1" horizontalDpi="1200" verticalDpi="1200" r:id="rId1"/>
  <headerFooter>
    <oddFooter>&amp;R&amp;9&amp;P</oddFooter>
  </headerFooter>
  <ignoredErrors>
    <ignoredError sqref="C17:O17 M13:O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91382-F17B-4BD8-ABAC-CA4FD6917AD4}">
  <dimension ref="A1:M35"/>
  <sheetViews>
    <sheetView topLeftCell="A16" zoomScaleNormal="100" zoomScaleSheetLayoutView="90" zoomScalePageLayoutView="80" workbookViewId="0">
      <selection activeCell="I34" sqref="I34"/>
    </sheetView>
  </sheetViews>
  <sheetFormatPr defaultColWidth="9.28515625" defaultRowHeight="16.5" customHeight="1"/>
  <cols>
    <col min="1" max="1" width="59" style="112" customWidth="1"/>
    <col min="2" max="2" width="9.7109375" style="129" customWidth="1"/>
    <col min="3" max="3" width="15.85546875" style="105" customWidth="1"/>
    <col min="4" max="4" width="1" style="105" customWidth="1"/>
    <col min="5" max="5" width="15.85546875" style="105" customWidth="1"/>
    <col min="6" max="6" width="1" style="105" customWidth="1"/>
    <col min="7" max="7" width="17.42578125" style="105" customWidth="1"/>
    <col min="8" max="8" width="1" style="105" customWidth="1"/>
    <col min="9" max="9" width="18.7109375" style="105" customWidth="1"/>
    <col min="10" max="10" width="1" style="105" customWidth="1"/>
    <col min="11" max="11" width="15.85546875" style="105" customWidth="1"/>
    <col min="12" max="12" width="1" style="105" customWidth="1"/>
    <col min="13" max="13" width="15.85546875" style="105" customWidth="1"/>
    <col min="14" max="16384" width="9.28515625" style="74"/>
  </cols>
  <sheetData>
    <row r="1" spans="1:13" ht="16.5" customHeight="1">
      <c r="A1" s="1" t="s">
        <v>0</v>
      </c>
      <c r="B1" s="3"/>
      <c r="C1" s="3"/>
      <c r="D1" s="3"/>
      <c r="E1" s="3"/>
    </row>
    <row r="2" spans="1:13" ht="16.5" customHeight="1">
      <c r="A2" s="106" t="s">
        <v>92</v>
      </c>
      <c r="B2" s="107"/>
    </row>
    <row r="3" spans="1:13" ht="16.5" customHeight="1">
      <c r="A3" s="108" t="s">
        <v>87</v>
      </c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ht="16.5" customHeight="1">
      <c r="A4" s="92"/>
      <c r="B4" s="107"/>
    </row>
    <row r="5" spans="1:13" ht="16.5" customHeight="1">
      <c r="A5" s="92"/>
      <c r="B5" s="107"/>
    </row>
    <row r="6" spans="1:13" ht="16.5" customHeight="1">
      <c r="A6" s="92"/>
      <c r="B6" s="107"/>
      <c r="C6" s="193" t="s">
        <v>114</v>
      </c>
      <c r="D6" s="193"/>
      <c r="E6" s="193"/>
      <c r="F6" s="193"/>
      <c r="G6" s="193"/>
      <c r="H6" s="193"/>
      <c r="I6" s="193"/>
      <c r="J6" s="193"/>
      <c r="K6" s="193"/>
      <c r="L6" s="193"/>
      <c r="M6" s="193"/>
    </row>
    <row r="7" spans="1:13" ht="16.5" customHeight="1">
      <c r="B7" s="107"/>
      <c r="C7" s="113" t="s">
        <v>95</v>
      </c>
      <c r="D7" s="113"/>
      <c r="E7" s="113" t="s">
        <v>96</v>
      </c>
      <c r="F7" s="114"/>
      <c r="G7" s="190" t="s">
        <v>97</v>
      </c>
      <c r="H7" s="190"/>
      <c r="I7" s="190"/>
      <c r="J7" s="114"/>
      <c r="K7" s="83"/>
      <c r="L7" s="83"/>
      <c r="M7" s="113"/>
    </row>
    <row r="8" spans="1:13" ht="16.5" customHeight="1">
      <c r="B8" s="107"/>
      <c r="C8" s="113" t="s">
        <v>99</v>
      </c>
      <c r="D8" s="113"/>
      <c r="E8" s="113" t="s">
        <v>100</v>
      </c>
      <c r="F8" s="113"/>
      <c r="G8" s="113" t="s">
        <v>101</v>
      </c>
      <c r="H8" s="113"/>
      <c r="I8" s="113"/>
      <c r="J8" s="113"/>
      <c r="K8" s="83" t="s">
        <v>102</v>
      </c>
      <c r="L8" s="83"/>
      <c r="M8" s="113" t="s">
        <v>98</v>
      </c>
    </row>
    <row r="9" spans="1:13" ht="16.5" customHeight="1">
      <c r="B9" s="107"/>
      <c r="C9" s="113" t="s">
        <v>104</v>
      </c>
      <c r="D9" s="113"/>
      <c r="E9" s="113" t="s">
        <v>105</v>
      </c>
      <c r="F9" s="113"/>
      <c r="G9" s="113" t="s">
        <v>106</v>
      </c>
      <c r="H9" s="113"/>
      <c r="I9" s="113" t="s">
        <v>64</v>
      </c>
      <c r="J9" s="113"/>
      <c r="K9" s="83" t="s">
        <v>107</v>
      </c>
      <c r="L9" s="83"/>
      <c r="M9" s="113" t="s">
        <v>109</v>
      </c>
    </row>
    <row r="10" spans="1:13" ht="16.5" customHeight="1">
      <c r="B10" s="115"/>
      <c r="C10" s="116" t="s">
        <v>13</v>
      </c>
      <c r="D10" s="113"/>
      <c r="E10" s="116" t="s">
        <v>13</v>
      </c>
      <c r="G10" s="116" t="s">
        <v>13</v>
      </c>
      <c r="I10" s="116" t="s">
        <v>13</v>
      </c>
      <c r="K10" s="116" t="s">
        <v>13</v>
      </c>
      <c r="L10" s="83"/>
      <c r="M10" s="116" t="s">
        <v>13</v>
      </c>
    </row>
    <row r="11" spans="1:13" ht="16.5" customHeight="1">
      <c r="B11" s="115"/>
      <c r="C11" s="118"/>
      <c r="D11" s="118"/>
      <c r="E11" s="118"/>
      <c r="F11" s="119"/>
      <c r="G11" s="121"/>
      <c r="H11" s="119"/>
      <c r="I11" s="121"/>
      <c r="J11" s="119"/>
      <c r="K11" s="121"/>
      <c r="L11" s="121"/>
      <c r="M11" s="121"/>
    </row>
    <row r="12" spans="1:13" ht="16.5" customHeight="1">
      <c r="A12" s="77" t="s">
        <v>115</v>
      </c>
      <c r="B12" s="107"/>
      <c r="C12" s="76">
        <v>118750000</v>
      </c>
      <c r="D12" s="76"/>
      <c r="E12" s="76">
        <v>0</v>
      </c>
      <c r="F12" s="76"/>
      <c r="G12" s="76">
        <v>750000</v>
      </c>
      <c r="I12" s="76">
        <v>14751712</v>
      </c>
      <c r="J12" s="76"/>
      <c r="K12" s="76">
        <v>2730615</v>
      </c>
      <c r="L12" s="76"/>
      <c r="M12" s="76">
        <f>SUM(C12:L12)</f>
        <v>136982327</v>
      </c>
    </row>
    <row r="13" spans="1:13" ht="16.5" customHeight="1">
      <c r="A13" s="77" t="s">
        <v>111</v>
      </c>
      <c r="B13" s="107"/>
      <c r="C13" s="124"/>
      <c r="D13" s="124"/>
      <c r="E13" s="124"/>
      <c r="F13" s="124"/>
      <c r="G13" s="76"/>
      <c r="H13" s="124"/>
      <c r="I13" s="76"/>
      <c r="J13" s="124"/>
      <c r="L13" s="76"/>
    </row>
    <row r="14" spans="1:13" ht="16.5" customHeight="1">
      <c r="A14" s="74" t="s">
        <v>116</v>
      </c>
      <c r="B14" s="107"/>
      <c r="C14" s="124">
        <v>65000000</v>
      </c>
      <c r="D14" s="124"/>
      <c r="E14" s="124">
        <v>362473320</v>
      </c>
      <c r="F14" s="124"/>
      <c r="G14" s="76">
        <v>0</v>
      </c>
      <c r="H14" s="124"/>
      <c r="I14" s="76">
        <v>0</v>
      </c>
      <c r="J14" s="124"/>
      <c r="K14" s="105">
        <v>0</v>
      </c>
      <c r="L14" s="76"/>
      <c r="M14" s="105">
        <f>SUM(C14:K14)</f>
        <v>427473320</v>
      </c>
    </row>
    <row r="15" spans="1:13" ht="16.5" customHeight="1">
      <c r="A15" s="74" t="s">
        <v>117</v>
      </c>
      <c r="B15" s="107"/>
      <c r="C15" s="131">
        <v>31250000</v>
      </c>
      <c r="D15" s="131"/>
      <c r="E15" s="131">
        <v>0</v>
      </c>
      <c r="G15" s="124">
        <v>0</v>
      </c>
      <c r="I15" s="124">
        <v>0</v>
      </c>
      <c r="K15" s="124">
        <v>0</v>
      </c>
      <c r="L15" s="132"/>
      <c r="M15" s="105">
        <f>SUM(C15:L15)</f>
        <v>31250000</v>
      </c>
    </row>
    <row r="16" spans="1:13" ht="16.5" customHeight="1">
      <c r="A16" s="74" t="s">
        <v>106</v>
      </c>
      <c r="B16" s="107"/>
      <c r="C16" s="124">
        <v>0</v>
      </c>
      <c r="D16" s="124"/>
      <c r="E16" s="124">
        <v>0</v>
      </c>
      <c r="F16" s="124"/>
      <c r="G16" s="76">
        <v>700000</v>
      </c>
      <c r="H16" s="124"/>
      <c r="I16" s="76">
        <v>-700000</v>
      </c>
      <c r="J16" s="124"/>
      <c r="K16" s="124">
        <v>0</v>
      </c>
      <c r="L16" s="76"/>
      <c r="M16" s="105">
        <f>SUM(C16:K16)</f>
        <v>0</v>
      </c>
    </row>
    <row r="17" spans="1:13" ht="16.5" customHeight="1">
      <c r="A17" s="74" t="s">
        <v>118</v>
      </c>
      <c r="B17" s="107"/>
      <c r="C17" s="124">
        <v>0</v>
      </c>
      <c r="D17" s="124"/>
      <c r="E17" s="124">
        <v>0</v>
      </c>
      <c r="F17" s="124"/>
      <c r="G17" s="124">
        <v>0</v>
      </c>
      <c r="H17" s="124"/>
      <c r="I17" s="76">
        <v>-14000000</v>
      </c>
      <c r="J17" s="124"/>
      <c r="K17" s="124">
        <v>0</v>
      </c>
      <c r="L17" s="76"/>
      <c r="M17" s="105">
        <f>SUM(C17:K17)</f>
        <v>-14000000</v>
      </c>
    </row>
    <row r="18" spans="1:13" ht="16.5" customHeight="1">
      <c r="A18" s="74" t="s">
        <v>119</v>
      </c>
      <c r="B18" s="107"/>
      <c r="C18" s="133">
        <v>0</v>
      </c>
      <c r="D18" s="124"/>
      <c r="E18" s="133">
        <v>0</v>
      </c>
      <c r="F18" s="124"/>
      <c r="G18" s="133">
        <v>0</v>
      </c>
      <c r="H18" s="124"/>
      <c r="I18" s="81">
        <v>18834455</v>
      </c>
      <c r="J18" s="124"/>
      <c r="K18" s="110">
        <v>0</v>
      </c>
      <c r="L18" s="76"/>
      <c r="M18" s="110">
        <f>SUM(C18:K18)</f>
        <v>18834455</v>
      </c>
    </row>
    <row r="19" spans="1:13" ht="16.5" customHeight="1">
      <c r="A19" s="74"/>
      <c r="B19" s="127"/>
      <c r="C19" s="76"/>
      <c r="D19" s="76"/>
      <c r="E19" s="76"/>
      <c r="F19" s="89"/>
      <c r="G19" s="89"/>
      <c r="H19" s="89"/>
      <c r="I19" s="89"/>
      <c r="J19" s="89"/>
      <c r="K19" s="89"/>
      <c r="L19" s="89"/>
      <c r="M19" s="89"/>
    </row>
    <row r="20" spans="1:13" ht="16.5" customHeight="1" thickBot="1">
      <c r="A20" s="77" t="s">
        <v>120</v>
      </c>
      <c r="C20" s="134">
        <f>SUM(C12:C19)</f>
        <v>215000000</v>
      </c>
      <c r="E20" s="134">
        <f>SUM(E12:E19)</f>
        <v>362473320</v>
      </c>
      <c r="G20" s="134">
        <f>SUM(G12:G19)</f>
        <v>1450000</v>
      </c>
      <c r="I20" s="134">
        <f>SUM(I12:I19)</f>
        <v>18886167</v>
      </c>
      <c r="K20" s="134">
        <f>SUM(K12:K19)</f>
        <v>2730615</v>
      </c>
      <c r="M20" s="134">
        <f>SUM(C20:L20)</f>
        <v>600540102</v>
      </c>
    </row>
    <row r="21" spans="1:13" ht="16.5" customHeight="1" thickTop="1">
      <c r="A21" s="77"/>
    </row>
    <row r="22" spans="1:13" ht="16.5" customHeight="1">
      <c r="A22" s="77"/>
    </row>
    <row r="23" spans="1:13" ht="16.5" customHeight="1">
      <c r="A23" s="77" t="s">
        <v>110</v>
      </c>
      <c r="B23" s="107"/>
      <c r="C23" s="88">
        <v>215000000</v>
      </c>
      <c r="D23" s="76"/>
      <c r="E23" s="88">
        <v>365378656</v>
      </c>
      <c r="F23" s="76"/>
      <c r="G23" s="88">
        <v>2675000</v>
      </c>
      <c r="I23" s="88">
        <v>23285660</v>
      </c>
      <c r="J23" s="76"/>
      <c r="K23" s="88">
        <v>2730615</v>
      </c>
      <c r="L23" s="76"/>
      <c r="M23" s="122">
        <f>SUM(C23:L23)</f>
        <v>609069931</v>
      </c>
    </row>
    <row r="24" spans="1:13" ht="16.5" customHeight="1">
      <c r="A24" s="77" t="s">
        <v>111</v>
      </c>
      <c r="B24" s="107"/>
      <c r="C24" s="123"/>
      <c r="D24" s="124"/>
      <c r="E24" s="123"/>
      <c r="F24" s="124"/>
      <c r="G24" s="88"/>
      <c r="H24" s="124"/>
      <c r="I24" s="88"/>
      <c r="J24" s="124"/>
      <c r="K24" s="122"/>
      <c r="L24" s="76"/>
      <c r="M24" s="122"/>
    </row>
    <row r="25" spans="1:13" ht="16.5" customHeight="1">
      <c r="A25" s="74" t="s">
        <v>112</v>
      </c>
      <c r="B25" s="107"/>
      <c r="C25" s="125">
        <v>0</v>
      </c>
      <c r="D25" s="124"/>
      <c r="E25" s="125">
        <v>0</v>
      </c>
      <c r="F25" s="124"/>
      <c r="G25" s="125">
        <v>0</v>
      </c>
      <c r="H25" s="124"/>
      <c r="I25" s="90">
        <f>'5 (9m)'!J39</f>
        <v>-16882490</v>
      </c>
      <c r="J25" s="124"/>
      <c r="K25" s="126">
        <v>0</v>
      </c>
      <c r="L25" s="76"/>
      <c r="M25" s="126">
        <f>SUM(C25:K25)</f>
        <v>-16882490</v>
      </c>
    </row>
    <row r="26" spans="1:13" ht="16.5" customHeight="1">
      <c r="A26" s="74"/>
      <c r="B26" s="127"/>
      <c r="C26" s="88"/>
      <c r="D26" s="76"/>
      <c r="E26" s="88"/>
      <c r="F26" s="89"/>
      <c r="G26" s="128"/>
      <c r="H26" s="89"/>
      <c r="I26" s="128"/>
      <c r="J26" s="89"/>
      <c r="K26" s="128"/>
      <c r="L26" s="89"/>
      <c r="M26" s="128"/>
    </row>
    <row r="27" spans="1:13" ht="16.5" customHeight="1" thickBot="1">
      <c r="A27" s="77" t="s">
        <v>113</v>
      </c>
      <c r="C27" s="130">
        <f>SUM(C23:C26)</f>
        <v>215000000</v>
      </c>
      <c r="E27" s="130">
        <f>SUM(E23:E26)</f>
        <v>365378656</v>
      </c>
      <c r="G27" s="130">
        <f>SUM(G23:G26)</f>
        <v>2675000</v>
      </c>
      <c r="I27" s="130">
        <f>SUM(I23:I26)</f>
        <v>6403170</v>
      </c>
      <c r="K27" s="130">
        <f>SUM(K23:K26)</f>
        <v>2730615</v>
      </c>
      <c r="M27" s="130">
        <f>SUM(C27:L27)</f>
        <v>592187441</v>
      </c>
    </row>
    <row r="28" spans="1:13" ht="16.5" customHeight="1" thickTop="1">
      <c r="A28" s="77"/>
    </row>
    <row r="29" spans="1:13" ht="16.5" customHeight="1">
      <c r="A29" s="77"/>
    </row>
    <row r="30" spans="1:13" ht="16.5" customHeight="1">
      <c r="A30" s="77"/>
    </row>
    <row r="31" spans="1:13" ht="16.5" customHeight="1">
      <c r="A31" s="77"/>
    </row>
    <row r="32" spans="1:13" ht="16.5" customHeight="1">
      <c r="A32" s="77"/>
    </row>
    <row r="33" spans="1:13" ht="16.5" customHeight="1">
      <c r="A33" s="77"/>
    </row>
    <row r="34" spans="1:13" ht="5.25" customHeight="1">
      <c r="A34" s="77"/>
    </row>
    <row r="35" spans="1:13" ht="21.9" customHeight="1">
      <c r="A35" s="192" t="str">
        <f>'4(3m)'!A51</f>
        <v>The accompanying notes form part of this interim financial information.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</row>
  </sheetData>
  <mergeCells count="3">
    <mergeCell ref="C6:M6"/>
    <mergeCell ref="G7:I7"/>
    <mergeCell ref="A35:M35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&amp;R&amp;9&amp;P</oddFooter>
  </headerFooter>
  <ignoredErrors>
    <ignoredError sqref="M14 C23:K27 M23:M27 M16:M21 C20:K21" unlockedFormula="1"/>
    <ignoredError sqref="M15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A2A88-2305-4BFD-BF5E-BABB66D649F5}">
  <dimension ref="A1:N133"/>
  <sheetViews>
    <sheetView topLeftCell="A96" zoomScaleNormal="100" zoomScaleSheetLayoutView="100" zoomScalePageLayoutView="90" workbookViewId="0">
      <selection activeCell="D117" sqref="D117"/>
    </sheetView>
  </sheetViews>
  <sheetFormatPr defaultColWidth="10.7109375" defaultRowHeight="16.5" customHeight="1"/>
  <cols>
    <col min="1" max="3" width="1.85546875" style="140" customWidth="1"/>
    <col min="4" max="4" width="53.7109375" style="140" customWidth="1"/>
    <col min="5" max="5" width="6.28515625" style="140" customWidth="1"/>
    <col min="6" max="6" width="0.7109375" style="140" customWidth="1"/>
    <col min="7" max="7" width="20.85546875" style="139" customWidth="1"/>
    <col min="8" max="8" width="1" style="139" customWidth="1"/>
    <col min="9" max="9" width="14.85546875" style="139" customWidth="1"/>
    <col min="10" max="10" width="1" style="139" customWidth="1"/>
    <col min="11" max="11" width="14.85546875" style="139" customWidth="1"/>
    <col min="12" max="12" width="12.42578125" style="140" customWidth="1"/>
    <col min="13" max="13" width="10.7109375" style="140"/>
    <col min="14" max="14" width="11.7109375" style="140" bestFit="1" customWidth="1"/>
    <col min="15" max="16384" width="10.7109375" style="140"/>
  </cols>
  <sheetData>
    <row r="1" spans="1:14" ht="16.5" customHeight="1">
      <c r="A1" s="1" t="s">
        <v>0</v>
      </c>
      <c r="B1" s="135"/>
      <c r="C1" s="135"/>
      <c r="D1" s="136"/>
      <c r="E1" s="137"/>
      <c r="F1" s="135"/>
      <c r="G1" s="138"/>
      <c r="I1" s="138"/>
      <c r="K1" s="138"/>
    </row>
    <row r="2" spans="1:14" ht="16.5" customHeight="1">
      <c r="A2" s="135" t="s">
        <v>121</v>
      </c>
      <c r="B2" s="135"/>
      <c r="C2" s="135"/>
      <c r="D2" s="136"/>
      <c r="E2" s="137"/>
      <c r="F2" s="135"/>
      <c r="G2" s="138"/>
      <c r="I2" s="138"/>
      <c r="K2" s="138"/>
    </row>
    <row r="3" spans="1:14" ht="16.5" customHeight="1">
      <c r="A3" s="141" t="str">
        <f>'6'!A3</f>
        <v>For the nine-month period ended 30 September 2023</v>
      </c>
      <c r="B3" s="141"/>
      <c r="C3" s="141"/>
      <c r="D3" s="142"/>
      <c r="E3" s="143"/>
      <c r="F3" s="141"/>
      <c r="G3" s="59"/>
      <c r="H3" s="144"/>
      <c r="I3" s="59"/>
      <c r="J3" s="144"/>
      <c r="K3" s="59"/>
    </row>
    <row r="4" spans="1:14" ht="16.5" customHeight="1">
      <c r="A4" s="135"/>
      <c r="B4" s="135"/>
      <c r="C4" s="135"/>
      <c r="D4" s="136"/>
      <c r="E4" s="137"/>
      <c r="F4" s="135"/>
      <c r="G4" s="145"/>
      <c r="I4" s="145"/>
      <c r="K4" s="145"/>
    </row>
    <row r="5" spans="1:14" ht="16.5" customHeight="1">
      <c r="A5" s="135"/>
      <c r="B5" s="135"/>
      <c r="C5" s="135"/>
      <c r="D5" s="136"/>
      <c r="E5" s="137"/>
      <c r="F5" s="135"/>
      <c r="G5" s="145"/>
      <c r="I5" s="145"/>
      <c r="K5" s="145"/>
    </row>
    <row r="6" spans="1:14" ht="16.5" customHeight="1">
      <c r="A6" s="135"/>
      <c r="B6" s="135"/>
      <c r="C6" s="135"/>
      <c r="D6" s="136"/>
      <c r="E6" s="137"/>
      <c r="F6" s="135"/>
      <c r="G6" s="12" t="s">
        <v>3</v>
      </c>
      <c r="I6" s="185" t="s">
        <v>122</v>
      </c>
      <c r="J6" s="185"/>
      <c r="K6" s="185"/>
    </row>
    <row r="7" spans="1:14" ht="16.5" customHeight="1">
      <c r="A7" s="135"/>
      <c r="B7" s="135"/>
      <c r="C7" s="135"/>
      <c r="D7" s="136"/>
      <c r="E7" s="137"/>
      <c r="F7" s="135"/>
      <c r="G7" s="13" t="s">
        <v>5</v>
      </c>
      <c r="I7" s="194" t="s">
        <v>5</v>
      </c>
      <c r="J7" s="194"/>
      <c r="K7" s="194"/>
    </row>
    <row r="8" spans="1:14" ht="16.5" customHeight="1">
      <c r="G8" s="83" t="s">
        <v>6</v>
      </c>
      <c r="H8" s="83"/>
      <c r="I8" s="83" t="s">
        <v>6</v>
      </c>
      <c r="J8" s="83"/>
      <c r="K8" s="83" t="s">
        <v>6</v>
      </c>
    </row>
    <row r="9" spans="1:14" ht="16.5" customHeight="1">
      <c r="A9" s="146"/>
      <c r="B9" s="146"/>
      <c r="C9" s="146"/>
      <c r="D9" s="147"/>
      <c r="E9" s="148"/>
      <c r="F9" s="148"/>
      <c r="G9" s="20" t="s">
        <v>10</v>
      </c>
      <c r="H9" s="19"/>
      <c r="I9" s="20" t="s">
        <v>10</v>
      </c>
      <c r="J9" s="19"/>
      <c r="K9" s="20" t="s">
        <v>11</v>
      </c>
    </row>
    <row r="10" spans="1:14" ht="16.5" customHeight="1">
      <c r="A10" s="146"/>
      <c r="B10" s="146"/>
      <c r="C10" s="146"/>
      <c r="D10" s="147"/>
      <c r="E10" s="149"/>
      <c r="F10" s="149"/>
      <c r="G10" s="22" t="s">
        <v>13</v>
      </c>
      <c r="H10" s="83"/>
      <c r="I10" s="22" t="s">
        <v>13</v>
      </c>
      <c r="J10" s="83"/>
      <c r="K10" s="22" t="s">
        <v>13</v>
      </c>
    </row>
    <row r="11" spans="1:14" ht="16.5" customHeight="1">
      <c r="A11" s="146"/>
      <c r="B11" s="146"/>
      <c r="C11" s="146"/>
      <c r="D11" s="147"/>
      <c r="E11" s="149"/>
      <c r="F11" s="149"/>
      <c r="G11" s="150"/>
      <c r="H11" s="151"/>
      <c r="I11" s="150"/>
      <c r="J11" s="151"/>
      <c r="K11" s="152"/>
    </row>
    <row r="12" spans="1:14" ht="16.5" customHeight="1">
      <c r="A12" s="148" t="s">
        <v>123</v>
      </c>
      <c r="B12" s="146"/>
      <c r="C12" s="146"/>
      <c r="D12" s="146"/>
      <c r="E12" s="146"/>
      <c r="F12" s="146"/>
      <c r="G12" s="153"/>
      <c r="H12" s="154"/>
      <c r="I12" s="153"/>
      <c r="J12" s="154"/>
      <c r="K12" s="155"/>
    </row>
    <row r="13" spans="1:14" ht="16.5" customHeight="1">
      <c r="A13" s="146" t="s">
        <v>124</v>
      </c>
      <c r="B13" s="146"/>
      <c r="C13" s="146"/>
      <c r="D13" s="146"/>
      <c r="E13" s="146"/>
      <c r="F13" s="146"/>
      <c r="G13" s="156">
        <f>'5 (9m)'!H36</f>
        <v>-21616682</v>
      </c>
      <c r="H13" s="157"/>
      <c r="I13" s="156">
        <f>'5 (9m)'!J36</f>
        <v>-20813056</v>
      </c>
      <c r="J13" s="157"/>
      <c r="K13" s="157">
        <v>20957782</v>
      </c>
      <c r="N13" s="139"/>
    </row>
    <row r="14" spans="1:14" ht="16.5" customHeight="1">
      <c r="A14" s="146" t="s">
        <v>125</v>
      </c>
      <c r="B14" s="146"/>
      <c r="C14" s="146"/>
      <c r="D14" s="146"/>
      <c r="E14" s="147"/>
      <c r="F14" s="146"/>
      <c r="G14" s="156"/>
      <c r="H14" s="158"/>
      <c r="I14" s="156"/>
      <c r="J14" s="158"/>
      <c r="K14" s="157"/>
      <c r="N14" s="139"/>
    </row>
    <row r="15" spans="1:14" ht="16.5" customHeight="1">
      <c r="A15" s="146"/>
      <c r="B15" s="146" t="s">
        <v>126</v>
      </c>
      <c r="C15" s="146"/>
      <c r="D15" s="146"/>
      <c r="E15" s="147"/>
      <c r="F15" s="146"/>
      <c r="G15" s="156">
        <v>7055983</v>
      </c>
      <c r="H15" s="159"/>
      <c r="I15" s="156">
        <v>7050142</v>
      </c>
      <c r="J15" s="159"/>
      <c r="K15" s="157">
        <v>5689063</v>
      </c>
      <c r="N15" s="139"/>
    </row>
    <row r="16" spans="1:14" ht="16.5" customHeight="1">
      <c r="A16" s="146"/>
      <c r="B16" s="146" t="s">
        <v>127</v>
      </c>
      <c r="C16" s="146"/>
      <c r="D16" s="146"/>
      <c r="E16" s="147"/>
      <c r="F16" s="146"/>
      <c r="G16" s="160">
        <v>-1214952</v>
      </c>
      <c r="H16" s="159"/>
      <c r="I16" s="160">
        <v>-1224998</v>
      </c>
      <c r="J16" s="159"/>
      <c r="K16" s="157">
        <v>0</v>
      </c>
      <c r="N16" s="139"/>
    </row>
    <row r="17" spans="1:14" ht="16.5" customHeight="1">
      <c r="A17" s="146"/>
      <c r="B17" s="146" t="s">
        <v>128</v>
      </c>
      <c r="C17" s="146"/>
      <c r="D17" s="146"/>
      <c r="E17" s="147"/>
      <c r="F17" s="146"/>
      <c r="G17" s="160">
        <v>0</v>
      </c>
      <c r="H17" s="159"/>
      <c r="I17" s="160">
        <v>0</v>
      </c>
      <c r="J17" s="159"/>
      <c r="K17" s="161">
        <v>-659533</v>
      </c>
      <c r="N17" s="139"/>
    </row>
    <row r="18" spans="1:14" ht="16.5" customHeight="1">
      <c r="A18" s="146"/>
      <c r="B18" s="146" t="s">
        <v>129</v>
      </c>
      <c r="C18" s="146"/>
      <c r="D18" s="146"/>
      <c r="E18" s="147"/>
      <c r="F18" s="146"/>
      <c r="G18" s="160">
        <v>616551</v>
      </c>
      <c r="H18" s="159"/>
      <c r="I18" s="160">
        <v>616551</v>
      </c>
      <c r="J18" s="159"/>
      <c r="K18" s="161">
        <v>321052</v>
      </c>
      <c r="N18" s="139"/>
    </row>
    <row r="19" spans="1:14" ht="16.5" customHeight="1">
      <c r="A19" s="146"/>
      <c r="B19" s="146" t="s">
        <v>130</v>
      </c>
      <c r="C19" s="146"/>
      <c r="D19" s="146"/>
      <c r="E19" s="147"/>
      <c r="F19" s="146"/>
      <c r="G19" s="160">
        <v>-52002</v>
      </c>
      <c r="H19" s="159"/>
      <c r="I19" s="160">
        <v>-52002</v>
      </c>
      <c r="J19" s="159"/>
      <c r="K19" s="161">
        <v>0</v>
      </c>
      <c r="N19" s="139"/>
    </row>
    <row r="20" spans="1:14" ht="16.5" customHeight="1">
      <c r="A20" s="146"/>
      <c r="B20" s="146" t="s">
        <v>131</v>
      </c>
      <c r="C20" s="146"/>
      <c r="D20" s="146"/>
      <c r="E20" s="147"/>
      <c r="F20" s="146"/>
      <c r="G20" s="160">
        <v>-52532</v>
      </c>
      <c r="H20" s="159"/>
      <c r="I20" s="160">
        <v>-52532</v>
      </c>
      <c r="J20" s="159"/>
      <c r="K20" s="161">
        <v>0</v>
      </c>
      <c r="N20" s="139"/>
    </row>
    <row r="21" spans="1:14" ht="16.5" customHeight="1">
      <c r="A21" s="146"/>
      <c r="B21" s="162" t="s">
        <v>132</v>
      </c>
      <c r="C21" s="146"/>
      <c r="D21" s="146"/>
      <c r="E21" s="147"/>
      <c r="F21" s="146"/>
      <c r="G21" s="156">
        <v>940853</v>
      </c>
      <c r="H21" s="159"/>
      <c r="I21" s="156">
        <v>940853</v>
      </c>
      <c r="J21" s="159"/>
      <c r="K21" s="157">
        <v>685966</v>
      </c>
      <c r="N21" s="139"/>
    </row>
    <row r="22" spans="1:14" ht="16.5" customHeight="1">
      <c r="A22" s="146"/>
      <c r="B22" s="162" t="s">
        <v>133</v>
      </c>
      <c r="C22" s="146"/>
      <c r="D22" s="146"/>
      <c r="E22" s="147"/>
      <c r="F22" s="146"/>
      <c r="G22" s="156">
        <v>-781841</v>
      </c>
      <c r="H22" s="159"/>
      <c r="I22" s="156">
        <v>-781815</v>
      </c>
      <c r="J22" s="159"/>
      <c r="K22" s="157">
        <v>-542452</v>
      </c>
      <c r="N22" s="139"/>
    </row>
    <row r="23" spans="1:14" ht="16.5" customHeight="1">
      <c r="A23" s="146"/>
      <c r="B23" s="162" t="s">
        <v>134</v>
      </c>
      <c r="C23" s="146"/>
      <c r="D23" s="146"/>
      <c r="E23" s="147"/>
      <c r="F23" s="146"/>
      <c r="G23" s="163">
        <v>2531549</v>
      </c>
      <c r="H23" s="159"/>
      <c r="I23" s="163">
        <v>2534640</v>
      </c>
      <c r="J23" s="159"/>
      <c r="K23" s="164">
        <v>3514171</v>
      </c>
      <c r="N23" s="139"/>
    </row>
    <row r="24" spans="1:14" ht="16.5" customHeight="1">
      <c r="A24" s="146"/>
      <c r="B24" s="165"/>
      <c r="C24" s="146"/>
      <c r="D24" s="146"/>
      <c r="E24" s="147"/>
      <c r="F24" s="146"/>
      <c r="G24" s="166"/>
      <c r="H24" s="159"/>
      <c r="I24" s="166"/>
      <c r="J24" s="159"/>
      <c r="K24" s="167"/>
    </row>
    <row r="25" spans="1:14" ht="16.5" customHeight="1">
      <c r="A25" s="146" t="s">
        <v>173</v>
      </c>
      <c r="B25" s="146"/>
      <c r="C25" s="146"/>
      <c r="D25" s="146"/>
      <c r="E25" s="146"/>
      <c r="F25" s="146"/>
      <c r="G25" s="166"/>
      <c r="H25" s="159"/>
      <c r="I25" s="166"/>
      <c r="J25" s="159"/>
      <c r="K25" s="167"/>
    </row>
    <row r="26" spans="1:14" ht="16.5" customHeight="1">
      <c r="A26" s="146"/>
      <c r="B26" s="146" t="s">
        <v>174</v>
      </c>
      <c r="C26" s="146"/>
      <c r="D26" s="146"/>
      <c r="E26" s="146"/>
      <c r="F26" s="146"/>
      <c r="G26" s="160">
        <f>SUM(G13:G23)</f>
        <v>-12573073</v>
      </c>
      <c r="H26" s="159"/>
      <c r="I26" s="160">
        <f>SUM(I13:I23)</f>
        <v>-11782217</v>
      </c>
      <c r="J26" s="159"/>
      <c r="K26" s="161">
        <f>SUM(K13:K23)</f>
        <v>29966049</v>
      </c>
    </row>
    <row r="27" spans="1:14" ht="16.5" customHeight="1">
      <c r="A27" s="146"/>
      <c r="B27" s="165"/>
      <c r="C27" s="146"/>
      <c r="D27" s="146"/>
      <c r="E27" s="147"/>
      <c r="F27" s="146"/>
      <c r="G27" s="166"/>
      <c r="H27" s="159"/>
      <c r="I27" s="166"/>
      <c r="J27" s="159"/>
      <c r="K27" s="167"/>
    </row>
    <row r="28" spans="1:14" ht="16.5" customHeight="1">
      <c r="A28" s="146" t="s">
        <v>135</v>
      </c>
      <c r="B28" s="146"/>
      <c r="C28" s="146"/>
      <c r="D28" s="146"/>
      <c r="E28" s="146"/>
      <c r="F28" s="146"/>
      <c r="G28" s="156"/>
      <c r="H28" s="158"/>
      <c r="I28" s="156"/>
      <c r="J28" s="158"/>
      <c r="K28" s="157"/>
    </row>
    <row r="29" spans="1:14" ht="16.5" customHeight="1">
      <c r="A29" s="146"/>
      <c r="B29" s="146" t="s">
        <v>136</v>
      </c>
      <c r="C29" s="146"/>
      <c r="D29" s="146"/>
      <c r="E29" s="146"/>
      <c r="F29" s="146"/>
      <c r="G29" s="160">
        <v>69507260</v>
      </c>
      <c r="H29" s="157"/>
      <c r="I29" s="160">
        <v>69597032</v>
      </c>
      <c r="J29" s="157"/>
      <c r="K29" s="161">
        <v>29163914</v>
      </c>
      <c r="N29" s="139"/>
    </row>
    <row r="30" spans="1:14" ht="16.5" customHeight="1">
      <c r="A30" s="146"/>
      <c r="B30" s="146" t="s">
        <v>18</v>
      </c>
      <c r="C30" s="146"/>
      <c r="D30" s="146"/>
      <c r="E30" s="146"/>
      <c r="F30" s="146"/>
      <c r="G30" s="156">
        <v>-101672939</v>
      </c>
      <c r="H30" s="157"/>
      <c r="I30" s="156">
        <v>-101672939</v>
      </c>
      <c r="J30" s="157"/>
      <c r="K30" s="157">
        <v>-113538017</v>
      </c>
      <c r="N30" s="139"/>
    </row>
    <row r="31" spans="1:14" ht="16.5" customHeight="1">
      <c r="A31" s="146"/>
      <c r="B31" s="146" t="s">
        <v>19</v>
      </c>
      <c r="C31" s="146"/>
      <c r="D31" s="146"/>
      <c r="E31" s="146"/>
      <c r="F31" s="146"/>
      <c r="G31" s="156">
        <v>24218817</v>
      </c>
      <c r="H31" s="157"/>
      <c r="I31" s="156">
        <v>24247077</v>
      </c>
      <c r="J31" s="157"/>
      <c r="K31" s="157">
        <v>-49152443</v>
      </c>
      <c r="N31" s="139"/>
    </row>
    <row r="32" spans="1:14" ht="16.5" customHeight="1">
      <c r="A32" s="146"/>
      <c r="B32" s="146" t="s">
        <v>21</v>
      </c>
      <c r="C32" s="146"/>
      <c r="D32" s="146"/>
      <c r="E32" s="146"/>
      <c r="F32" s="146"/>
      <c r="G32" s="156">
        <v>6209136</v>
      </c>
      <c r="H32" s="157"/>
      <c r="I32" s="156">
        <v>6249611</v>
      </c>
      <c r="J32" s="157"/>
      <c r="K32" s="157">
        <v>-12107632</v>
      </c>
      <c r="N32" s="139"/>
    </row>
    <row r="33" spans="1:14" ht="16.5" customHeight="1">
      <c r="A33" s="146"/>
      <c r="B33" s="146" t="s">
        <v>30</v>
      </c>
      <c r="C33" s="146"/>
      <c r="D33" s="146"/>
      <c r="E33" s="146"/>
      <c r="F33" s="146"/>
      <c r="G33" s="156">
        <v>-22701719</v>
      </c>
      <c r="H33" s="157"/>
      <c r="I33" s="156">
        <v>-22702019</v>
      </c>
      <c r="J33" s="157"/>
      <c r="K33" s="157">
        <v>-16625369</v>
      </c>
      <c r="N33" s="139"/>
    </row>
    <row r="34" spans="1:14" ht="16.5" customHeight="1">
      <c r="A34" s="146"/>
      <c r="B34" s="146" t="s">
        <v>42</v>
      </c>
      <c r="C34" s="146"/>
      <c r="D34" s="146"/>
      <c r="E34" s="146"/>
      <c r="F34" s="146"/>
      <c r="G34" s="156">
        <v>-141212284</v>
      </c>
      <c r="H34" s="157"/>
      <c r="I34" s="156">
        <v>-141242674</v>
      </c>
      <c r="J34" s="157"/>
      <c r="K34" s="157">
        <v>109163880</v>
      </c>
      <c r="N34" s="139"/>
    </row>
    <row r="35" spans="1:14" ht="16.5" customHeight="1">
      <c r="A35" s="146"/>
      <c r="B35" s="74" t="s">
        <v>43</v>
      </c>
      <c r="C35" s="146"/>
      <c r="D35" s="146"/>
      <c r="E35" s="146"/>
      <c r="F35" s="146"/>
      <c r="G35" s="156">
        <v>-3111884</v>
      </c>
      <c r="H35" s="157"/>
      <c r="I35" s="156">
        <v>-3219440</v>
      </c>
      <c r="J35" s="157"/>
      <c r="K35" s="157">
        <v>9050636</v>
      </c>
      <c r="N35" s="139"/>
    </row>
    <row r="36" spans="1:14" ht="16.5" customHeight="1">
      <c r="A36" s="146"/>
      <c r="B36" s="146" t="s">
        <v>46</v>
      </c>
      <c r="C36" s="146"/>
      <c r="D36" s="146"/>
      <c r="E36" s="146"/>
      <c r="F36" s="146"/>
      <c r="G36" s="156">
        <v>-7547338</v>
      </c>
      <c r="H36" s="157"/>
      <c r="I36" s="156">
        <v>-7548723</v>
      </c>
      <c r="J36" s="157"/>
      <c r="K36" s="157">
        <v>-1512349</v>
      </c>
      <c r="N36" s="139"/>
    </row>
    <row r="37" spans="1:14" ht="16.5" customHeight="1">
      <c r="A37" s="146"/>
      <c r="B37" s="146" t="s">
        <v>52</v>
      </c>
      <c r="C37" s="146"/>
      <c r="D37" s="146"/>
      <c r="E37" s="147"/>
      <c r="F37" s="146"/>
      <c r="G37" s="93">
        <v>13136453</v>
      </c>
      <c r="H37" s="157"/>
      <c r="I37" s="93">
        <v>13136453</v>
      </c>
      <c r="J37" s="157"/>
      <c r="K37" s="95">
        <v>6265999</v>
      </c>
      <c r="N37" s="139"/>
    </row>
    <row r="38" spans="1:14" ht="16.5" customHeight="1">
      <c r="A38" s="146"/>
      <c r="B38" s="168"/>
      <c r="C38" s="146"/>
      <c r="D38" s="146"/>
      <c r="E38" s="146"/>
      <c r="F38" s="146"/>
      <c r="G38" s="156"/>
      <c r="H38" s="158"/>
      <c r="I38" s="156"/>
      <c r="J38" s="158"/>
      <c r="K38" s="157"/>
    </row>
    <row r="39" spans="1:14" ht="16.5" customHeight="1">
      <c r="A39" s="148" t="s">
        <v>137</v>
      </c>
      <c r="B39" s="148"/>
      <c r="C39" s="148"/>
      <c r="D39" s="146"/>
      <c r="E39" s="146"/>
      <c r="F39" s="146"/>
      <c r="G39" s="156"/>
      <c r="H39" s="158"/>
      <c r="I39" s="156"/>
      <c r="J39" s="158"/>
      <c r="K39" s="157"/>
    </row>
    <row r="40" spans="1:14" ht="16.5" customHeight="1">
      <c r="A40" s="148"/>
      <c r="B40" s="148" t="s">
        <v>138</v>
      </c>
      <c r="D40" s="146"/>
      <c r="E40" s="146"/>
      <c r="F40" s="146"/>
      <c r="G40" s="160">
        <f>SUM(G26:G39)</f>
        <v>-175747571</v>
      </c>
      <c r="H40" s="159"/>
      <c r="I40" s="160">
        <f>SUM(I26:I39)</f>
        <v>-174937839</v>
      </c>
      <c r="J40" s="159"/>
      <c r="K40" s="161">
        <f>SUM(K26:K39)</f>
        <v>-9325332</v>
      </c>
    </row>
    <row r="41" spans="1:14" ht="16.5" customHeight="1">
      <c r="A41" s="146"/>
      <c r="B41" s="146"/>
      <c r="C41" s="146" t="s">
        <v>139</v>
      </c>
      <c r="D41" s="146"/>
      <c r="E41" s="146"/>
      <c r="F41" s="146"/>
      <c r="G41" s="160">
        <v>-976473</v>
      </c>
      <c r="H41" s="158"/>
      <c r="I41" s="160">
        <v>-976473</v>
      </c>
      <c r="J41" s="158"/>
      <c r="K41" s="161">
        <v>-1530495</v>
      </c>
      <c r="N41" s="139"/>
    </row>
    <row r="42" spans="1:14" ht="16.5" customHeight="1">
      <c r="A42" s="146"/>
      <c r="B42" s="146"/>
      <c r="C42" s="146" t="s">
        <v>140</v>
      </c>
      <c r="D42" s="146"/>
      <c r="E42" s="146"/>
      <c r="F42" s="146"/>
      <c r="G42" s="93">
        <v>-13069034</v>
      </c>
      <c r="H42" s="158"/>
      <c r="I42" s="93">
        <v>-13068903</v>
      </c>
      <c r="J42" s="158"/>
      <c r="K42" s="95">
        <v>-8792310</v>
      </c>
      <c r="N42" s="139"/>
    </row>
    <row r="43" spans="1:14" ht="16.5" customHeight="1">
      <c r="A43" s="146"/>
      <c r="B43" s="168"/>
      <c r="C43" s="146"/>
      <c r="D43" s="146"/>
      <c r="E43" s="146"/>
      <c r="F43" s="146"/>
      <c r="G43" s="166"/>
      <c r="H43" s="158"/>
      <c r="I43" s="166"/>
      <c r="J43" s="158"/>
      <c r="K43" s="167"/>
    </row>
    <row r="44" spans="1:14" ht="16.5" customHeight="1">
      <c r="A44" s="148" t="s">
        <v>141</v>
      </c>
      <c r="B44" s="146"/>
      <c r="C44" s="146"/>
      <c r="D44" s="146"/>
      <c r="E44" s="146"/>
      <c r="F44" s="146"/>
      <c r="G44" s="163">
        <f>SUM(G40:G42)</f>
        <v>-189793078</v>
      </c>
      <c r="H44" s="167"/>
      <c r="I44" s="163">
        <f>SUM(I40:I42)</f>
        <v>-188983215</v>
      </c>
      <c r="J44" s="167"/>
      <c r="K44" s="164">
        <f>SUM(K40:K42)</f>
        <v>-19648137</v>
      </c>
    </row>
    <row r="45" spans="1:14" ht="16.5" customHeight="1">
      <c r="A45" s="148"/>
      <c r="B45" s="146"/>
      <c r="C45" s="146"/>
      <c r="D45" s="146"/>
      <c r="E45" s="146"/>
      <c r="F45" s="146"/>
      <c r="G45" s="167"/>
      <c r="H45" s="167"/>
      <c r="I45" s="167"/>
      <c r="J45" s="167"/>
      <c r="K45" s="167"/>
    </row>
    <row r="46" spans="1:14" ht="16.5" customHeight="1">
      <c r="A46" s="148"/>
      <c r="B46" s="146"/>
      <c r="C46" s="146"/>
      <c r="D46" s="146"/>
      <c r="E46" s="146"/>
      <c r="F46" s="146"/>
      <c r="G46" s="167"/>
      <c r="H46" s="167"/>
      <c r="I46" s="167"/>
      <c r="J46" s="167"/>
      <c r="K46" s="167"/>
    </row>
    <row r="47" spans="1:14" ht="16.5" customHeight="1">
      <c r="A47" s="148"/>
      <c r="B47" s="146"/>
      <c r="C47" s="146"/>
      <c r="D47" s="146"/>
      <c r="E47" s="146"/>
      <c r="F47" s="146"/>
      <c r="G47" s="167"/>
      <c r="H47" s="167"/>
      <c r="I47" s="167"/>
      <c r="J47" s="167"/>
      <c r="K47" s="167"/>
    </row>
    <row r="48" spans="1:14" ht="16.5" customHeight="1">
      <c r="A48" s="148"/>
      <c r="B48" s="146"/>
      <c r="C48" s="146"/>
      <c r="D48" s="146"/>
      <c r="E48" s="146"/>
      <c r="F48" s="146"/>
      <c r="G48" s="167"/>
      <c r="H48" s="167"/>
      <c r="I48" s="167"/>
      <c r="J48" s="167"/>
      <c r="K48" s="167"/>
    </row>
    <row r="49" spans="1:11" ht="16.5" customHeight="1">
      <c r="A49" s="148"/>
      <c r="B49" s="146"/>
      <c r="C49" s="146"/>
      <c r="D49" s="146"/>
      <c r="E49" s="146"/>
      <c r="F49" s="146"/>
      <c r="G49" s="167"/>
      <c r="H49" s="167"/>
      <c r="I49" s="167"/>
      <c r="J49" s="167"/>
      <c r="K49" s="167"/>
    </row>
    <row r="50" spans="1:11" ht="16.5" customHeight="1">
      <c r="A50" s="148"/>
      <c r="B50" s="146"/>
      <c r="C50" s="146"/>
      <c r="D50" s="146"/>
      <c r="E50" s="146"/>
      <c r="F50" s="146"/>
      <c r="G50" s="167"/>
      <c r="H50" s="167"/>
      <c r="I50" s="167"/>
      <c r="J50" s="167"/>
      <c r="K50" s="167"/>
    </row>
    <row r="51" spans="1:11" ht="16.5" customHeight="1">
      <c r="A51" s="148"/>
      <c r="B51" s="146"/>
      <c r="C51" s="146"/>
      <c r="D51" s="146"/>
      <c r="E51" s="146"/>
      <c r="F51" s="146"/>
      <c r="G51" s="167"/>
      <c r="H51" s="167"/>
      <c r="I51" s="167"/>
      <c r="J51" s="167"/>
      <c r="K51" s="167"/>
    </row>
    <row r="52" spans="1:11" ht="16.5" customHeight="1">
      <c r="A52" s="148"/>
      <c r="B52" s="146"/>
      <c r="C52" s="146"/>
      <c r="D52" s="146"/>
      <c r="E52" s="146"/>
      <c r="F52" s="146"/>
      <c r="G52" s="167"/>
      <c r="H52" s="167"/>
      <c r="I52" s="167"/>
      <c r="J52" s="167"/>
      <c r="K52" s="167"/>
    </row>
    <row r="53" spans="1:11" ht="9.75" customHeight="1">
      <c r="A53" s="148"/>
      <c r="B53" s="146"/>
      <c r="C53" s="146"/>
      <c r="D53" s="146"/>
      <c r="E53" s="146"/>
      <c r="F53" s="146"/>
      <c r="G53" s="167"/>
      <c r="H53" s="167"/>
      <c r="I53" s="167"/>
      <c r="J53" s="167"/>
      <c r="K53" s="167"/>
    </row>
    <row r="54" spans="1:11" ht="21.9" customHeight="1">
      <c r="A54" s="169" t="str">
        <f>'6'!A35</f>
        <v>The accompanying notes form part of this interim financial information.</v>
      </c>
      <c r="B54" s="169"/>
      <c r="C54" s="169"/>
      <c r="D54" s="169"/>
      <c r="E54" s="170"/>
      <c r="F54" s="169"/>
      <c r="G54" s="171"/>
      <c r="H54" s="171"/>
      <c r="I54" s="171"/>
      <c r="J54" s="171"/>
      <c r="K54" s="171"/>
    </row>
    <row r="55" spans="1:11" ht="16.5" customHeight="1">
      <c r="A55" s="1" t="s">
        <v>0</v>
      </c>
      <c r="B55" s="135"/>
      <c r="C55" s="135"/>
      <c r="D55" s="136"/>
      <c r="E55" s="146"/>
      <c r="F55" s="146"/>
      <c r="G55" s="172"/>
      <c r="H55" s="172"/>
      <c r="I55" s="172"/>
      <c r="J55" s="172"/>
      <c r="K55" s="172"/>
    </row>
    <row r="56" spans="1:11" ht="16.5" customHeight="1">
      <c r="A56" s="135" t="str">
        <f t="shared" ref="A56:A57" si="0">A2</f>
        <v>Statement of Cash Flows</v>
      </c>
      <c r="B56" s="146"/>
      <c r="C56" s="146"/>
      <c r="D56" s="147"/>
      <c r="E56" s="146"/>
      <c r="F56" s="146"/>
      <c r="G56" s="172"/>
      <c r="H56" s="172"/>
      <c r="I56" s="172"/>
      <c r="J56" s="172"/>
      <c r="K56" s="172"/>
    </row>
    <row r="57" spans="1:11" ht="16.5" customHeight="1">
      <c r="A57" s="141" t="str">
        <f t="shared" si="0"/>
        <v>For the nine-month period ended 30 September 2023</v>
      </c>
      <c r="B57" s="169"/>
      <c r="C57" s="169"/>
      <c r="D57" s="170"/>
      <c r="E57" s="169"/>
      <c r="F57" s="169"/>
      <c r="G57" s="173"/>
      <c r="H57" s="173"/>
      <c r="I57" s="173"/>
      <c r="J57" s="173"/>
      <c r="K57" s="173"/>
    </row>
    <row r="58" spans="1:11" ht="16.5" customHeight="1">
      <c r="A58" s="135"/>
      <c r="B58" s="146"/>
      <c r="C58" s="146"/>
      <c r="D58" s="147"/>
      <c r="E58" s="146"/>
      <c r="F58" s="146"/>
      <c r="G58" s="172"/>
      <c r="H58" s="172"/>
      <c r="I58" s="172"/>
      <c r="J58" s="172"/>
      <c r="K58" s="172"/>
    </row>
    <row r="59" spans="1:11" ht="16.5" customHeight="1">
      <c r="A59" s="135"/>
      <c r="B59" s="146"/>
      <c r="C59" s="146"/>
      <c r="D59" s="147"/>
      <c r="E59" s="146"/>
      <c r="F59" s="146"/>
      <c r="G59" s="172"/>
      <c r="H59" s="172"/>
      <c r="I59" s="172"/>
      <c r="J59" s="172"/>
      <c r="K59" s="172"/>
    </row>
    <row r="60" spans="1:11" ht="16.5" customHeight="1">
      <c r="A60" s="135"/>
      <c r="B60" s="146"/>
      <c r="C60" s="146"/>
      <c r="D60" s="147"/>
      <c r="E60" s="146"/>
      <c r="F60" s="146"/>
      <c r="G60" s="12" t="s">
        <v>3</v>
      </c>
      <c r="I60" s="185" t="s">
        <v>122</v>
      </c>
      <c r="J60" s="185"/>
      <c r="K60" s="185"/>
    </row>
    <row r="61" spans="1:11" ht="16.5" customHeight="1">
      <c r="A61" s="135"/>
      <c r="B61" s="146"/>
      <c r="C61" s="146"/>
      <c r="D61" s="147"/>
      <c r="E61" s="146"/>
      <c r="F61" s="146"/>
      <c r="G61" s="13" t="s">
        <v>5</v>
      </c>
      <c r="I61" s="194" t="s">
        <v>5</v>
      </c>
      <c r="J61" s="194"/>
      <c r="K61" s="194"/>
    </row>
    <row r="62" spans="1:11" ht="16.5" customHeight="1">
      <c r="A62" s="146"/>
      <c r="B62" s="146"/>
      <c r="C62" s="146"/>
      <c r="D62" s="147"/>
      <c r="G62" s="83" t="s">
        <v>6</v>
      </c>
      <c r="H62" s="83"/>
      <c r="I62" s="83" t="s">
        <v>6</v>
      </c>
      <c r="J62" s="83"/>
      <c r="K62" s="83" t="s">
        <v>6</v>
      </c>
    </row>
    <row r="63" spans="1:11" ht="16.5" customHeight="1">
      <c r="A63" s="146"/>
      <c r="B63" s="146"/>
      <c r="C63" s="146"/>
      <c r="D63" s="147"/>
      <c r="E63" s="148"/>
      <c r="F63" s="148"/>
      <c r="G63" s="20" t="s">
        <v>10</v>
      </c>
      <c r="H63" s="19"/>
      <c r="I63" s="20" t="s">
        <v>10</v>
      </c>
      <c r="J63" s="19"/>
      <c r="K63" s="20" t="s">
        <v>11</v>
      </c>
    </row>
    <row r="64" spans="1:11" ht="16.5" customHeight="1">
      <c r="A64" s="146"/>
      <c r="B64" s="146"/>
      <c r="C64" s="146"/>
      <c r="D64" s="147"/>
      <c r="E64" s="174" t="s">
        <v>142</v>
      </c>
      <c r="F64" s="149"/>
      <c r="G64" s="22" t="s">
        <v>13</v>
      </c>
      <c r="H64" s="83"/>
      <c r="I64" s="22" t="s">
        <v>13</v>
      </c>
      <c r="J64" s="83"/>
      <c r="K64" s="22" t="s">
        <v>13</v>
      </c>
    </row>
    <row r="65" spans="1:14" ht="16.5" customHeight="1">
      <c r="A65" s="146"/>
      <c r="B65" s="146"/>
      <c r="C65" s="146"/>
      <c r="D65" s="147"/>
      <c r="E65" s="149"/>
      <c r="F65" s="148"/>
      <c r="G65" s="150"/>
      <c r="H65" s="151"/>
      <c r="I65" s="150"/>
      <c r="J65" s="151"/>
      <c r="K65" s="152"/>
    </row>
    <row r="66" spans="1:14" ht="16.5" customHeight="1">
      <c r="A66" s="148" t="s">
        <v>143</v>
      </c>
      <c r="B66" s="146"/>
      <c r="C66" s="146"/>
      <c r="D66" s="146"/>
      <c r="E66" s="146"/>
      <c r="F66" s="146"/>
      <c r="G66" s="175"/>
      <c r="H66" s="154"/>
      <c r="I66" s="175"/>
      <c r="J66" s="154"/>
      <c r="K66" s="176"/>
    </row>
    <row r="67" spans="1:14" ht="16.5" customHeight="1">
      <c r="A67" s="146" t="s">
        <v>175</v>
      </c>
      <c r="B67" s="146"/>
      <c r="C67" s="146"/>
      <c r="D67" s="146"/>
      <c r="E67" s="146"/>
      <c r="F67" s="146"/>
      <c r="G67" s="175"/>
      <c r="H67" s="154"/>
      <c r="I67" s="175"/>
      <c r="J67" s="154"/>
      <c r="K67" s="176"/>
      <c r="N67" s="139"/>
    </row>
    <row r="68" spans="1:14" ht="16.5" customHeight="1">
      <c r="A68" s="146"/>
      <c r="B68" s="146" t="s">
        <v>176</v>
      </c>
      <c r="C68" s="146"/>
      <c r="D68" s="146"/>
      <c r="E68" s="146"/>
      <c r="F68" s="146"/>
      <c r="G68" s="175">
        <v>-4225648</v>
      </c>
      <c r="H68" s="154"/>
      <c r="I68" s="175">
        <v>-4225648</v>
      </c>
      <c r="J68" s="154"/>
      <c r="K68" s="176">
        <v>2621390</v>
      </c>
      <c r="N68" s="139"/>
    </row>
    <row r="69" spans="1:14" ht="16.5" customHeight="1">
      <c r="A69" s="146" t="s">
        <v>144</v>
      </c>
      <c r="B69" s="146"/>
      <c r="C69" s="146"/>
      <c r="D69" s="146"/>
      <c r="E69" s="146"/>
      <c r="F69" s="146"/>
      <c r="G69" s="99">
        <v>0</v>
      </c>
      <c r="H69" s="159"/>
      <c r="I69" s="99">
        <v>-4999700</v>
      </c>
      <c r="J69" s="159"/>
      <c r="K69" s="94">
        <v>0</v>
      </c>
      <c r="N69" s="139"/>
    </row>
    <row r="70" spans="1:14" ht="16.5" customHeight="1">
      <c r="A70" s="146" t="s">
        <v>177</v>
      </c>
      <c r="B70" s="146"/>
      <c r="C70" s="146"/>
      <c r="D70" s="146"/>
      <c r="E70" s="146"/>
      <c r="F70" s="146"/>
      <c r="G70" s="175"/>
      <c r="H70" s="154"/>
      <c r="I70" s="175"/>
      <c r="J70" s="154"/>
      <c r="K70" s="176"/>
      <c r="N70" s="139"/>
    </row>
    <row r="71" spans="1:14" ht="16.5" customHeight="1">
      <c r="A71" s="146"/>
      <c r="B71" s="146" t="s">
        <v>178</v>
      </c>
      <c r="C71" s="146"/>
      <c r="D71" s="146"/>
      <c r="E71" s="146"/>
      <c r="F71" s="146"/>
      <c r="G71" s="99">
        <v>-5141032</v>
      </c>
      <c r="H71" s="159"/>
      <c r="I71" s="99">
        <v>-5019148</v>
      </c>
      <c r="J71" s="159"/>
      <c r="K71" s="94">
        <v>-2914890</v>
      </c>
      <c r="N71" s="139"/>
    </row>
    <row r="72" spans="1:14" ht="16.5" customHeight="1">
      <c r="A72" s="146" t="s">
        <v>145</v>
      </c>
      <c r="B72" s="146"/>
      <c r="C72" s="146"/>
      <c r="D72" s="146"/>
      <c r="E72" s="146"/>
      <c r="F72" s="146"/>
      <c r="G72" s="99">
        <v>-50150</v>
      </c>
      <c r="H72" s="159"/>
      <c r="I72" s="99">
        <v>-50150</v>
      </c>
      <c r="J72" s="159"/>
      <c r="K72" s="94">
        <v>-68520</v>
      </c>
      <c r="N72" s="139"/>
    </row>
    <row r="73" spans="1:14" ht="16.5" customHeight="1">
      <c r="A73" s="146" t="s">
        <v>146</v>
      </c>
      <c r="B73" s="146"/>
      <c r="C73" s="146"/>
      <c r="D73" s="146"/>
      <c r="E73" s="146"/>
      <c r="F73" s="146"/>
      <c r="G73" s="99">
        <v>-1651650</v>
      </c>
      <c r="H73" s="159"/>
      <c r="I73" s="99">
        <v>-1651650</v>
      </c>
      <c r="J73" s="159"/>
      <c r="K73" s="94">
        <v>-1650000</v>
      </c>
      <c r="N73" s="139"/>
    </row>
    <row r="74" spans="1:14" ht="16.5" customHeight="1">
      <c r="A74" s="146" t="s">
        <v>147</v>
      </c>
      <c r="B74" s="146"/>
      <c r="C74" s="146"/>
      <c r="D74" s="146"/>
      <c r="E74" s="146"/>
      <c r="F74" s="146"/>
      <c r="G74" s="99">
        <v>1300000</v>
      </c>
      <c r="H74" s="159"/>
      <c r="I74" s="99">
        <v>1339267</v>
      </c>
      <c r="J74" s="159"/>
      <c r="K74" s="94">
        <v>0</v>
      </c>
      <c r="N74" s="139"/>
    </row>
    <row r="75" spans="1:14" ht="16.5" customHeight="1">
      <c r="A75" s="146" t="s">
        <v>148</v>
      </c>
      <c r="B75" s="146"/>
      <c r="C75" s="146"/>
      <c r="D75" s="146"/>
      <c r="E75" s="146"/>
      <c r="F75" s="146"/>
      <c r="G75" s="99">
        <v>0</v>
      </c>
      <c r="H75" s="159"/>
      <c r="I75" s="99">
        <v>0</v>
      </c>
      <c r="J75" s="159"/>
      <c r="K75" s="94">
        <v>2457600</v>
      </c>
      <c r="N75" s="139"/>
    </row>
    <row r="76" spans="1:14" ht="16.5" customHeight="1">
      <c r="A76" s="146" t="s">
        <v>149</v>
      </c>
      <c r="F76" s="146"/>
      <c r="G76" s="93">
        <v>153523</v>
      </c>
      <c r="H76" s="159"/>
      <c r="I76" s="93">
        <v>153497</v>
      </c>
      <c r="J76" s="159"/>
      <c r="K76" s="95">
        <v>41324</v>
      </c>
      <c r="N76" s="139"/>
    </row>
    <row r="77" spans="1:14" ht="16.5" customHeight="1">
      <c r="A77" s="146"/>
      <c r="B77" s="146"/>
      <c r="C77" s="146"/>
      <c r="D77" s="146"/>
      <c r="E77" s="146"/>
      <c r="F77" s="146"/>
      <c r="G77" s="166"/>
      <c r="H77" s="159"/>
      <c r="I77" s="166"/>
      <c r="J77" s="159"/>
      <c r="K77" s="167"/>
    </row>
    <row r="78" spans="1:14" ht="16.5" customHeight="1">
      <c r="A78" s="148" t="s">
        <v>150</v>
      </c>
      <c r="B78" s="146"/>
      <c r="C78" s="146"/>
      <c r="D78" s="146"/>
      <c r="E78" s="147"/>
      <c r="F78" s="146"/>
      <c r="G78" s="93">
        <f>SUM(G68:G76)</f>
        <v>-9614957</v>
      </c>
      <c r="H78" s="159"/>
      <c r="I78" s="93">
        <f>SUM(I68:I76)</f>
        <v>-14453532</v>
      </c>
      <c r="J78" s="159"/>
      <c r="K78" s="95">
        <f>SUM(K68:K76)</f>
        <v>486904</v>
      </c>
    </row>
    <row r="79" spans="1:14" ht="16.5" customHeight="1">
      <c r="A79" s="146"/>
      <c r="B79" s="146"/>
      <c r="C79" s="146"/>
      <c r="D79" s="146"/>
      <c r="E79" s="147"/>
      <c r="F79" s="146"/>
      <c r="G79" s="160"/>
      <c r="H79" s="159"/>
      <c r="I79" s="160"/>
      <c r="J79" s="159"/>
      <c r="K79" s="161"/>
    </row>
    <row r="80" spans="1:14" ht="16.5" customHeight="1">
      <c r="A80" s="148" t="s">
        <v>151</v>
      </c>
      <c r="B80" s="146"/>
      <c r="C80" s="146"/>
      <c r="D80" s="146"/>
      <c r="E80" s="146"/>
      <c r="F80" s="146"/>
      <c r="G80" s="156"/>
      <c r="H80" s="158"/>
      <c r="I80" s="156"/>
      <c r="J80" s="158"/>
      <c r="K80" s="157"/>
    </row>
    <row r="81" spans="1:11" ht="16.5" customHeight="1">
      <c r="A81" s="146" t="s">
        <v>152</v>
      </c>
      <c r="B81" s="146"/>
      <c r="C81" s="146"/>
      <c r="D81" s="146"/>
      <c r="E81" s="146"/>
      <c r="F81" s="146"/>
      <c r="G81" s="156">
        <v>0</v>
      </c>
      <c r="H81" s="158"/>
      <c r="I81" s="156">
        <v>0</v>
      </c>
      <c r="J81" s="158"/>
      <c r="K81" s="157">
        <v>14088278</v>
      </c>
    </row>
    <row r="82" spans="1:11" ht="16.5" customHeight="1">
      <c r="A82" s="146" t="s">
        <v>153</v>
      </c>
      <c r="B82" s="146"/>
      <c r="C82" s="146"/>
      <c r="D82" s="146"/>
      <c r="E82" s="146"/>
      <c r="F82" s="146"/>
      <c r="G82" s="156">
        <v>0</v>
      </c>
      <c r="H82" s="158"/>
      <c r="I82" s="156">
        <v>0</v>
      </c>
      <c r="J82" s="158"/>
      <c r="K82" s="157">
        <v>-11270277</v>
      </c>
    </row>
    <row r="83" spans="1:11" ht="16.5" customHeight="1">
      <c r="A83" s="146" t="s">
        <v>154</v>
      </c>
      <c r="B83" s="146"/>
      <c r="C83" s="146"/>
      <c r="D83" s="146"/>
      <c r="E83" s="147"/>
      <c r="F83" s="146"/>
      <c r="G83" s="156">
        <v>48841009</v>
      </c>
      <c r="H83" s="159"/>
      <c r="I83" s="156">
        <v>48841009</v>
      </c>
      <c r="J83" s="159"/>
      <c r="K83" s="157">
        <v>99218866</v>
      </c>
    </row>
    <row r="84" spans="1:11" ht="16.5" customHeight="1">
      <c r="A84" s="146" t="s">
        <v>155</v>
      </c>
      <c r="B84" s="146"/>
      <c r="C84" s="146"/>
      <c r="D84" s="146"/>
      <c r="E84" s="147"/>
      <c r="F84" s="146"/>
      <c r="G84" s="156">
        <v>-44036703</v>
      </c>
      <c r="H84" s="159"/>
      <c r="I84" s="156">
        <v>-44036703</v>
      </c>
      <c r="J84" s="159"/>
      <c r="K84" s="157">
        <v>-135375009</v>
      </c>
    </row>
    <row r="85" spans="1:11" ht="16.5" customHeight="1">
      <c r="A85" s="146" t="s">
        <v>156</v>
      </c>
      <c r="B85" s="146"/>
      <c r="C85" s="146"/>
      <c r="D85" s="146"/>
      <c r="E85" s="147"/>
      <c r="F85" s="146"/>
      <c r="G85" s="156">
        <v>0</v>
      </c>
      <c r="H85" s="159"/>
      <c r="I85" s="156">
        <v>0</v>
      </c>
      <c r="J85" s="159"/>
      <c r="K85" s="157">
        <v>10500000</v>
      </c>
    </row>
    <row r="86" spans="1:11" ht="16.5" customHeight="1">
      <c r="A86" s="146" t="s">
        <v>157</v>
      </c>
      <c r="B86" s="146"/>
      <c r="C86" s="146"/>
      <c r="D86" s="146"/>
      <c r="E86" s="147">
        <v>14</v>
      </c>
      <c r="F86" s="146"/>
      <c r="G86" s="156">
        <v>-8934297</v>
      </c>
      <c r="H86" s="159"/>
      <c r="I86" s="156">
        <v>-8934297</v>
      </c>
      <c r="J86" s="159"/>
      <c r="K86" s="157">
        <v>-7139900</v>
      </c>
    </row>
    <row r="87" spans="1:11" ht="16.5" customHeight="1">
      <c r="A87" s="146" t="s">
        <v>158</v>
      </c>
      <c r="B87" s="146"/>
      <c r="C87" s="146"/>
      <c r="D87" s="146"/>
      <c r="E87" s="147">
        <v>21</v>
      </c>
      <c r="F87" s="146"/>
      <c r="G87" s="156">
        <v>0</v>
      </c>
      <c r="H87" s="159"/>
      <c r="I87" s="156">
        <v>4100000</v>
      </c>
      <c r="J87" s="159"/>
      <c r="K87" s="157">
        <v>5810000</v>
      </c>
    </row>
    <row r="88" spans="1:11" ht="16.5" customHeight="1">
      <c r="A88" s="146" t="s">
        <v>159</v>
      </c>
      <c r="B88" s="146"/>
      <c r="C88" s="146"/>
      <c r="D88" s="146"/>
      <c r="E88" s="147">
        <v>21</v>
      </c>
      <c r="F88" s="146"/>
      <c r="G88" s="156">
        <v>0</v>
      </c>
      <c r="H88" s="159"/>
      <c r="I88" s="156">
        <v>-400000</v>
      </c>
      <c r="J88" s="159"/>
      <c r="K88" s="157">
        <v>-5810000</v>
      </c>
    </row>
    <row r="89" spans="1:11" ht="16.5" customHeight="1">
      <c r="A89" s="146" t="s">
        <v>160</v>
      </c>
      <c r="B89" s="146"/>
      <c r="C89" s="146"/>
      <c r="D89" s="146"/>
      <c r="E89" s="146"/>
      <c r="F89" s="146"/>
      <c r="G89" s="166">
        <v>-4891813</v>
      </c>
      <c r="H89" s="177"/>
      <c r="I89" s="166">
        <v>-4891813</v>
      </c>
      <c r="J89" s="177"/>
      <c r="K89" s="167">
        <v>-4966498</v>
      </c>
    </row>
    <row r="90" spans="1:11" ht="16.5" customHeight="1">
      <c r="A90" s="146" t="s">
        <v>161</v>
      </c>
      <c r="B90" s="146"/>
      <c r="C90" s="146"/>
      <c r="D90" s="146"/>
      <c r="E90" s="91"/>
      <c r="F90" s="146"/>
      <c r="G90" s="166">
        <v>0</v>
      </c>
      <c r="H90" s="159"/>
      <c r="I90" s="166">
        <v>0</v>
      </c>
      <c r="J90" s="159"/>
      <c r="K90" s="167">
        <v>473250000</v>
      </c>
    </row>
    <row r="91" spans="1:11" ht="16.5" customHeight="1">
      <c r="A91" s="146" t="s">
        <v>162</v>
      </c>
      <c r="B91" s="146"/>
      <c r="C91" s="146"/>
      <c r="D91" s="146"/>
      <c r="E91" s="91"/>
      <c r="F91" s="146"/>
      <c r="G91" s="166">
        <v>0</v>
      </c>
      <c r="H91" s="159"/>
      <c r="I91" s="166">
        <v>0</v>
      </c>
      <c r="J91" s="159"/>
      <c r="K91" s="167">
        <v>-14526680</v>
      </c>
    </row>
    <row r="92" spans="1:11" ht="16.5" customHeight="1">
      <c r="A92" s="146" t="s">
        <v>163</v>
      </c>
      <c r="B92" s="146"/>
      <c r="C92" s="146"/>
      <c r="D92" s="146"/>
      <c r="E92" s="91"/>
      <c r="F92" s="146"/>
      <c r="G92" s="93">
        <v>0</v>
      </c>
      <c r="H92" s="159"/>
      <c r="I92" s="93">
        <v>0</v>
      </c>
      <c r="J92" s="159"/>
      <c r="K92" s="95">
        <v>-14000000</v>
      </c>
    </row>
    <row r="93" spans="1:11" ht="16.5" customHeight="1">
      <c r="A93" s="146"/>
      <c r="B93" s="146"/>
      <c r="C93" s="146"/>
      <c r="D93" s="146"/>
      <c r="E93" s="147"/>
      <c r="F93" s="146"/>
      <c r="G93" s="166"/>
      <c r="H93" s="159"/>
      <c r="I93" s="166"/>
      <c r="J93" s="159"/>
      <c r="K93" s="167"/>
    </row>
    <row r="94" spans="1:11" ht="16.5" customHeight="1">
      <c r="A94" s="148" t="s">
        <v>164</v>
      </c>
      <c r="B94" s="146"/>
      <c r="C94" s="146"/>
      <c r="D94" s="146"/>
      <c r="E94" s="147"/>
      <c r="F94" s="146"/>
      <c r="G94" s="93">
        <f>SUM(G81:G93)</f>
        <v>-9021804</v>
      </c>
      <c r="H94" s="158"/>
      <c r="I94" s="93">
        <f>SUM(I81:I93)</f>
        <v>-5321804</v>
      </c>
      <c r="J94" s="158"/>
      <c r="K94" s="95">
        <f>SUM(K81:K93)</f>
        <v>409778780</v>
      </c>
    </row>
    <row r="95" spans="1:11" ht="16.5" customHeight="1">
      <c r="A95" s="146"/>
      <c r="B95" s="146"/>
      <c r="C95" s="146"/>
      <c r="D95" s="146"/>
      <c r="E95" s="147"/>
      <c r="F95" s="146"/>
      <c r="G95" s="156"/>
      <c r="H95" s="159"/>
      <c r="I95" s="156"/>
      <c r="J95" s="159"/>
      <c r="K95" s="157"/>
    </row>
    <row r="96" spans="1:11" ht="16.5" customHeight="1">
      <c r="A96" s="148" t="s">
        <v>165</v>
      </c>
      <c r="B96" s="146"/>
      <c r="C96" s="146"/>
      <c r="D96" s="146"/>
      <c r="E96" s="147"/>
      <c r="F96" s="146"/>
      <c r="G96" s="156">
        <f>G44+G78+G94</f>
        <v>-208429839</v>
      </c>
      <c r="H96" s="159"/>
      <c r="I96" s="156">
        <f>I44+I78+I94</f>
        <v>-208758551</v>
      </c>
      <c r="J96" s="159"/>
      <c r="K96" s="157">
        <f>K44+K78+K94</f>
        <v>390617547</v>
      </c>
    </row>
    <row r="97" spans="1:11" ht="16.5" customHeight="1">
      <c r="A97" s="168" t="s">
        <v>166</v>
      </c>
      <c r="B97" s="146"/>
      <c r="C97" s="146"/>
      <c r="D97" s="146"/>
      <c r="E97" s="147"/>
      <c r="F97" s="146"/>
      <c r="G97" s="163">
        <f>'ENG 2-3 '!K16</f>
        <v>214672252</v>
      </c>
      <c r="H97" s="159"/>
      <c r="I97" s="163">
        <f>'ENG 2-3 '!K16</f>
        <v>214672252</v>
      </c>
      <c r="J97" s="159"/>
      <c r="K97" s="164">
        <v>52866184</v>
      </c>
    </row>
    <row r="98" spans="1:11" ht="16.5" customHeight="1">
      <c r="A98" s="148"/>
      <c r="B98" s="148"/>
      <c r="C98" s="146"/>
      <c r="D98" s="146"/>
      <c r="E98" s="146"/>
      <c r="F98" s="146"/>
      <c r="G98" s="166"/>
      <c r="H98" s="159"/>
      <c r="I98" s="166"/>
      <c r="J98" s="159"/>
      <c r="K98" s="167"/>
    </row>
    <row r="99" spans="1:11" ht="16.5" customHeight="1" thickBot="1">
      <c r="A99" s="148" t="s">
        <v>167</v>
      </c>
      <c r="B99" s="148"/>
      <c r="C99" s="146"/>
      <c r="D99" s="146"/>
      <c r="E99" s="146"/>
      <c r="F99" s="146"/>
      <c r="G99" s="101">
        <f>SUM(G96:G98)</f>
        <v>6242413</v>
      </c>
      <c r="H99" s="159"/>
      <c r="I99" s="101">
        <f>SUM(I96:I98)</f>
        <v>5913701</v>
      </c>
      <c r="J99" s="159"/>
      <c r="K99" s="102">
        <f>SUM(K96:K98)</f>
        <v>443483731</v>
      </c>
    </row>
    <row r="100" spans="1:11" ht="16.5" customHeight="1" thickTop="1">
      <c r="A100" s="146"/>
      <c r="B100" s="146"/>
      <c r="C100" s="146"/>
      <c r="D100" s="146"/>
      <c r="E100" s="146"/>
      <c r="F100" s="146"/>
      <c r="G100" s="160"/>
      <c r="H100" s="159"/>
      <c r="I100" s="160"/>
      <c r="J100" s="159"/>
      <c r="K100" s="161"/>
    </row>
    <row r="101" spans="1:11" ht="16.5" customHeight="1">
      <c r="A101" s="146"/>
      <c r="B101" s="146"/>
      <c r="C101" s="146"/>
      <c r="D101" s="146"/>
      <c r="E101" s="146"/>
      <c r="F101" s="146"/>
      <c r="G101" s="160"/>
      <c r="H101" s="159"/>
      <c r="I101" s="160"/>
      <c r="J101" s="159"/>
      <c r="K101" s="161"/>
    </row>
    <row r="102" spans="1:11" ht="16.5" customHeight="1">
      <c r="A102" s="178" t="s">
        <v>168</v>
      </c>
      <c r="B102" s="179"/>
      <c r="C102" s="179"/>
      <c r="D102" s="179"/>
      <c r="E102" s="179"/>
      <c r="F102" s="179"/>
      <c r="G102" s="160"/>
      <c r="H102" s="180"/>
      <c r="I102" s="160"/>
      <c r="J102" s="180"/>
      <c r="K102" s="161"/>
    </row>
    <row r="103" spans="1:11" ht="16.5" customHeight="1">
      <c r="A103" s="146"/>
      <c r="B103" s="146"/>
      <c r="C103" s="146"/>
      <c r="D103" s="146"/>
      <c r="E103" s="146"/>
      <c r="F103" s="146"/>
      <c r="G103" s="160"/>
      <c r="H103" s="181"/>
      <c r="I103" s="160"/>
      <c r="J103" s="181"/>
      <c r="K103" s="161"/>
    </row>
    <row r="104" spans="1:11" ht="16.5" customHeight="1">
      <c r="A104" s="146" t="s">
        <v>169</v>
      </c>
      <c r="B104" s="146"/>
      <c r="C104" s="146"/>
      <c r="D104" s="146"/>
      <c r="E104" s="146"/>
      <c r="F104" s="146"/>
      <c r="G104" s="160">
        <v>94540</v>
      </c>
      <c r="H104" s="181"/>
      <c r="I104" s="160">
        <v>94540</v>
      </c>
      <c r="J104" s="181"/>
      <c r="K104" s="161">
        <v>0</v>
      </c>
    </row>
    <row r="105" spans="1:11" ht="16.5" customHeight="1">
      <c r="A105" s="146" t="s">
        <v>170</v>
      </c>
      <c r="B105" s="146"/>
      <c r="C105" s="146"/>
      <c r="D105" s="146"/>
      <c r="E105" s="147"/>
      <c r="F105" s="146"/>
      <c r="G105" s="160">
        <v>12859987</v>
      </c>
      <c r="H105" s="181"/>
      <c r="I105" s="160">
        <v>12859987</v>
      </c>
      <c r="J105" s="181"/>
      <c r="K105" s="161">
        <v>6739805</v>
      </c>
    </row>
    <row r="106" spans="1:11" ht="16.5" customHeight="1">
      <c r="A106" s="146"/>
      <c r="B106" s="146"/>
      <c r="C106" s="146"/>
      <c r="D106" s="146"/>
      <c r="E106" s="146"/>
      <c r="F106" s="146"/>
      <c r="G106" s="181"/>
      <c r="H106" s="181"/>
      <c r="I106" s="181"/>
      <c r="J106" s="181"/>
      <c r="K106" s="181"/>
    </row>
    <row r="107" spans="1:11" ht="9.75" customHeight="1">
      <c r="A107" s="146"/>
      <c r="B107" s="146"/>
      <c r="C107" s="146"/>
      <c r="D107" s="146"/>
      <c r="E107" s="146"/>
      <c r="F107" s="146"/>
      <c r="G107" s="181"/>
      <c r="H107" s="181"/>
      <c r="I107" s="181"/>
      <c r="J107" s="181"/>
      <c r="K107" s="181"/>
    </row>
    <row r="108" spans="1:11" ht="21.9" customHeight="1">
      <c r="A108" s="169" t="str">
        <f>+A54</f>
        <v>The accompanying notes form part of this interim financial information.</v>
      </c>
      <c r="B108" s="169"/>
      <c r="C108" s="169"/>
      <c r="D108" s="169"/>
      <c r="E108" s="169"/>
      <c r="F108" s="169"/>
      <c r="G108" s="182"/>
      <c r="H108" s="182"/>
      <c r="I108" s="182"/>
      <c r="J108" s="182"/>
      <c r="K108" s="182"/>
    </row>
    <row r="133" spans="1:11" ht="16.5" customHeight="1">
      <c r="A133" s="146"/>
      <c r="B133" s="146"/>
      <c r="C133" s="146"/>
      <c r="D133" s="146"/>
      <c r="E133" s="146"/>
      <c r="F133" s="146"/>
      <c r="G133" s="154"/>
      <c r="H133" s="154"/>
      <c r="I133" s="154"/>
      <c r="J133" s="154"/>
      <c r="K133" s="154"/>
    </row>
  </sheetData>
  <mergeCells count="4">
    <mergeCell ref="I6:K6"/>
    <mergeCell ref="I7:K7"/>
    <mergeCell ref="I60:K60"/>
    <mergeCell ref="I61:K61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&amp;R&amp;9&amp;P</oddFooter>
  </headerFooter>
  <rowBreaks count="1" manualBreakCount="1">
    <brk id="5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ENG 2-3 </vt:lpstr>
      <vt:lpstr>4(3m)</vt:lpstr>
      <vt:lpstr>5 (9m)</vt:lpstr>
      <vt:lpstr>6</vt:lpstr>
      <vt:lpstr>7</vt:lpstr>
      <vt:lpstr>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Atjaraporn Layanggoon (TH)</cp:lastModifiedBy>
  <cp:lastPrinted>2023-11-06T04:27:05Z</cp:lastPrinted>
  <dcterms:created xsi:type="dcterms:W3CDTF">2023-11-06T01:56:26Z</dcterms:created>
  <dcterms:modified xsi:type="dcterms:W3CDTF">2023-11-08T09:39:31Z</dcterms:modified>
</cp:coreProperties>
</file>